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14" activeTab="21"/>
  </bookViews>
  <sheets>
    <sheet name="2002-03" sheetId="19" r:id="rId1"/>
    <sheet name="2003-04" sheetId="18" r:id="rId2"/>
    <sheet name="2004-05" sheetId="17" r:id="rId3"/>
    <sheet name="2005-06" sheetId="16" r:id="rId4"/>
    <sheet name="2006-07" sheetId="15" r:id="rId5"/>
    <sheet name="2007-08" sheetId="14" r:id="rId6"/>
    <sheet name="2008-09" sheetId="13" r:id="rId7"/>
    <sheet name="2009-10" sheetId="12" r:id="rId8"/>
    <sheet name="2010-11" sheetId="11" r:id="rId9"/>
    <sheet name="11-12" sheetId="1" r:id="rId10"/>
    <sheet name="12-13" sheetId="2" r:id="rId11"/>
    <sheet name="12-13 Term" sheetId="3" r:id="rId12"/>
    <sheet name="12-13 Edu" sheetId="4" r:id="rId13"/>
    <sheet name="13-14 Term" sheetId="5" r:id="rId14"/>
    <sheet name="13-14 Edu" sheetId="6" r:id="rId15"/>
    <sheet name="14-15 Term" sheetId="7" r:id="rId16"/>
    <sheet name="14-15 Edu" sheetId="8" r:id="rId17"/>
    <sheet name="15-16 Term" sheetId="9" r:id="rId18"/>
    <sheet name="15-16 Edu" sheetId="10" r:id="rId19"/>
    <sheet name="16-17 Term" sheetId="20" r:id="rId20"/>
    <sheet name="16-17 Edu" sheetId="21" r:id="rId21"/>
    <sheet name="17-18 Term" sheetId="22" r:id="rId22"/>
  </sheets>
  <definedNames>
    <definedName name="_xlnm._FilterDatabase" localSheetId="9" hidden="1">'11-12'!$A$5:$Y$31</definedName>
    <definedName name="_xlnm._FilterDatabase" localSheetId="10" hidden="1">'12-13'!$A$4:$Y$67</definedName>
  </definedNames>
  <calcPr calcId="124519"/>
</workbook>
</file>

<file path=xl/calcChain.xml><?xml version="1.0" encoding="utf-8"?>
<calcChain xmlns="http://schemas.openxmlformats.org/spreadsheetml/2006/main">
  <c r="P18" i="6"/>
  <c r="P17"/>
  <c r="P16"/>
  <c r="K63" i="5"/>
  <c r="K62"/>
  <c r="P13" i="4"/>
  <c r="P11"/>
  <c r="P10"/>
  <c r="K37" i="3"/>
  <c r="K35"/>
  <c r="K34"/>
  <c r="G25" i="12"/>
  <c r="G24"/>
  <c r="G23"/>
  <c r="G22"/>
  <c r="E44" i="17"/>
  <c r="E43"/>
  <c r="E42"/>
  <c r="F23" i="18"/>
  <c r="F22"/>
  <c r="F21"/>
  <c r="T31" i="1"/>
  <c r="U31"/>
  <c r="S31"/>
  <c r="EK21" i="11"/>
  <c r="EJ21"/>
  <c r="EI21"/>
  <c r="EH21"/>
  <c r="EE21"/>
  <c r="ED21"/>
  <c r="EC21"/>
  <c r="EB21"/>
  <c r="EA21"/>
  <c r="DZ21"/>
  <c r="DY21"/>
  <c r="DX21"/>
  <c r="DW21"/>
  <c r="DV21"/>
  <c r="DU21"/>
  <c r="DT21"/>
  <c r="DS21"/>
  <c r="DR21"/>
  <c r="DQ21"/>
  <c r="DP21"/>
  <c r="DO21"/>
  <c r="DN21"/>
  <c r="DM21"/>
  <c r="DL21"/>
  <c r="DK21"/>
  <c r="DJ21"/>
  <c r="DI21"/>
  <c r="DH21"/>
  <c r="DG21"/>
  <c r="DF21"/>
  <c r="DE21"/>
  <c r="DD21"/>
  <c r="DC21"/>
  <c r="DB21"/>
  <c r="DA21"/>
  <c r="CZ21"/>
  <c r="CY21"/>
  <c r="CX21"/>
  <c r="CW21"/>
  <c r="CV21"/>
  <c r="CU21"/>
  <c r="CT21"/>
  <c r="CS21"/>
  <c r="CR21"/>
  <c r="CQ21"/>
  <c r="CP21"/>
  <c r="CO21"/>
  <c r="CN21"/>
  <c r="CM21"/>
  <c r="CL21"/>
  <c r="CK21"/>
  <c r="CJ21"/>
  <c r="CI21"/>
  <c r="CH21"/>
  <c r="CG21"/>
  <c r="CF21"/>
  <c r="CE21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B21"/>
  <c r="AA21"/>
  <c r="Z21"/>
  <c r="Y21"/>
  <c r="W21"/>
  <c r="V21"/>
  <c r="U21"/>
  <c r="T21"/>
  <c r="S21"/>
  <c r="F21"/>
  <c r="E21"/>
  <c r="EG20"/>
  <c r="EF20"/>
  <c r="R20"/>
  <c r="Q20"/>
  <c r="P20"/>
  <c r="O20"/>
  <c r="J20"/>
  <c r="N20" s="1"/>
  <c r="G20"/>
  <c r="EG19"/>
  <c r="EF19"/>
  <c r="X19"/>
  <c r="R19"/>
  <c r="Q19"/>
  <c r="P19"/>
  <c r="O19" s="1"/>
  <c r="G19"/>
  <c r="J19" s="1"/>
  <c r="EG18"/>
  <c r="EF18"/>
  <c r="X18"/>
  <c r="R18"/>
  <c r="Q18"/>
  <c r="O18" s="1"/>
  <c r="P18"/>
  <c r="J18"/>
  <c r="N18" s="1"/>
  <c r="G18"/>
  <c r="EG17"/>
  <c r="EF17"/>
  <c r="X17"/>
  <c r="R17"/>
  <c r="Q17"/>
  <c r="P17"/>
  <c r="G17"/>
  <c r="J17" s="1"/>
  <c r="EG16"/>
  <c r="EF16"/>
  <c r="X16"/>
  <c r="R16"/>
  <c r="Q16"/>
  <c r="P16"/>
  <c r="G16"/>
  <c r="J16" s="1"/>
  <c r="I16" s="1"/>
  <c r="M16" s="1"/>
  <c r="EG15"/>
  <c r="EF15"/>
  <c r="X15"/>
  <c r="R15"/>
  <c r="Q15"/>
  <c r="P15"/>
  <c r="O15" s="1"/>
  <c r="G15"/>
  <c r="J15" s="1"/>
  <c r="I15" s="1"/>
  <c r="M15" s="1"/>
  <c r="EG14"/>
  <c r="EF14"/>
  <c r="X14"/>
  <c r="R14"/>
  <c r="Q14"/>
  <c r="P14"/>
  <c r="O14" s="1"/>
  <c r="G14"/>
  <c r="J14" s="1"/>
  <c r="I14" s="1"/>
  <c r="M14" s="1"/>
  <c r="EG13"/>
  <c r="EF13"/>
  <c r="X13"/>
  <c r="R13"/>
  <c r="Q13"/>
  <c r="P13"/>
  <c r="O13" s="1"/>
  <c r="G13"/>
  <c r="J13" s="1"/>
  <c r="I13" s="1"/>
  <c r="M13" s="1"/>
  <c r="EG12"/>
  <c r="EF12"/>
  <c r="X12"/>
  <c r="R12"/>
  <c r="Q12"/>
  <c r="P12"/>
  <c r="O12" s="1"/>
  <c r="G12"/>
  <c r="J12" s="1"/>
  <c r="I12" s="1"/>
  <c r="M12" s="1"/>
  <c r="EG11"/>
  <c r="EF11"/>
  <c r="X11"/>
  <c r="R11"/>
  <c r="Q11"/>
  <c r="P11"/>
  <c r="O11" s="1"/>
  <c r="G11"/>
  <c r="J11" s="1"/>
  <c r="I11" s="1"/>
  <c r="M11" s="1"/>
  <c r="EG10"/>
  <c r="EF10"/>
  <c r="X10"/>
  <c r="R10"/>
  <c r="Q10"/>
  <c r="P10"/>
  <c r="O10" s="1"/>
  <c r="G10"/>
  <c r="J10" s="1"/>
  <c r="I10" s="1"/>
  <c r="M10" s="1"/>
  <c r="EG9"/>
  <c r="EF9"/>
  <c r="X9"/>
  <c r="R9"/>
  <c r="Q9"/>
  <c r="P9"/>
  <c r="O9" s="1"/>
  <c r="G9"/>
  <c r="J9" s="1"/>
  <c r="I9" s="1"/>
  <c r="M9" s="1"/>
  <c r="EG8"/>
  <c r="EG21" s="1"/>
  <c r="EF8"/>
  <c r="EF21" s="1"/>
  <c r="AC8"/>
  <c r="AC21" s="1"/>
  <c r="X8"/>
  <c r="X21" s="1"/>
  <c r="R8"/>
  <c r="Q8"/>
  <c r="Q21" s="1"/>
  <c r="P8"/>
  <c r="G8"/>
  <c r="G21" s="1"/>
  <c r="J7"/>
  <c r="I7" s="1"/>
  <c r="M7" s="1"/>
  <c r="EK21" i="12"/>
  <c r="EJ21"/>
  <c r="EI21"/>
  <c r="EH21"/>
  <c r="EE21"/>
  <c r="ED21"/>
  <c r="EC21"/>
  <c r="EB21"/>
  <c r="EA21"/>
  <c r="DZ21"/>
  <c r="DY21"/>
  <c r="DX21"/>
  <c r="DW21"/>
  <c r="DV21"/>
  <c r="DU21"/>
  <c r="DT21"/>
  <c r="DS21"/>
  <c r="DR21"/>
  <c r="DQ21"/>
  <c r="DP21"/>
  <c r="DO21"/>
  <c r="DN21"/>
  <c r="DM21"/>
  <c r="DL21"/>
  <c r="DK21"/>
  <c r="DJ21"/>
  <c r="DI21"/>
  <c r="DH21"/>
  <c r="DG21"/>
  <c r="DF21"/>
  <c r="DE21"/>
  <c r="DD21"/>
  <c r="DC21"/>
  <c r="DB21"/>
  <c r="DA21"/>
  <c r="CZ21"/>
  <c r="CY21"/>
  <c r="CX21"/>
  <c r="CW21"/>
  <c r="CV21"/>
  <c r="CU21"/>
  <c r="CT21"/>
  <c r="CS21"/>
  <c r="CR21"/>
  <c r="CQ21"/>
  <c r="CP21"/>
  <c r="CO21"/>
  <c r="CN21"/>
  <c r="CM21"/>
  <c r="CL21"/>
  <c r="CK21"/>
  <c r="CJ21"/>
  <c r="CI21"/>
  <c r="CH21"/>
  <c r="CG21"/>
  <c r="CF21"/>
  <c r="CE21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L21"/>
  <c r="AK21"/>
  <c r="AJ21"/>
  <c r="AI21"/>
  <c r="AG21"/>
  <c r="AF21"/>
  <c r="AE21"/>
  <c r="AD21"/>
  <c r="AB21"/>
  <c r="AA21"/>
  <c r="Z21"/>
  <c r="Y21"/>
  <c r="W21"/>
  <c r="V21"/>
  <c r="U21"/>
  <c r="T21"/>
  <c r="S21"/>
  <c r="L21"/>
  <c r="K21"/>
  <c r="H21"/>
  <c r="F21"/>
  <c r="E21"/>
  <c r="EG20"/>
  <c r="EF20"/>
  <c r="AM20"/>
  <c r="AH20"/>
  <c r="AC20"/>
  <c r="X20"/>
  <c r="R20"/>
  <c r="Q20"/>
  <c r="P20"/>
  <c r="O20" s="1"/>
  <c r="J20"/>
  <c r="I20" s="1"/>
  <c r="M20" s="1"/>
  <c r="G20"/>
  <c r="EG19"/>
  <c r="EF19"/>
  <c r="AM19"/>
  <c r="AH19"/>
  <c r="AC19"/>
  <c r="X19"/>
  <c r="R19"/>
  <c r="Q19"/>
  <c r="P19"/>
  <c r="O19"/>
  <c r="J19"/>
  <c r="N19" s="1"/>
  <c r="G19"/>
  <c r="EG18"/>
  <c r="EF18"/>
  <c r="AM18"/>
  <c r="AH18"/>
  <c r="AC18"/>
  <c r="X18"/>
  <c r="R18"/>
  <c r="Q18"/>
  <c r="P18"/>
  <c r="O18"/>
  <c r="G18"/>
  <c r="J18" s="1"/>
  <c r="EG17"/>
  <c r="EF17"/>
  <c r="AM17"/>
  <c r="AH17"/>
  <c r="AC17"/>
  <c r="X17"/>
  <c r="R17"/>
  <c r="Q17"/>
  <c r="P17"/>
  <c r="G17"/>
  <c r="J17" s="1"/>
  <c r="EG16"/>
  <c r="EF16"/>
  <c r="AM16"/>
  <c r="AH16"/>
  <c r="AC16"/>
  <c r="X16"/>
  <c r="R16"/>
  <c r="Q16"/>
  <c r="P16"/>
  <c r="O16" s="1"/>
  <c r="G16"/>
  <c r="J16" s="1"/>
  <c r="I16" s="1"/>
  <c r="M16" s="1"/>
  <c r="EG15"/>
  <c r="EF15"/>
  <c r="AM15"/>
  <c r="AH15"/>
  <c r="AC15"/>
  <c r="X15"/>
  <c r="R15"/>
  <c r="Q15"/>
  <c r="P15"/>
  <c r="O15" s="1"/>
  <c r="G15"/>
  <c r="J15" s="1"/>
  <c r="EG14"/>
  <c r="EF14"/>
  <c r="AM14"/>
  <c r="AH14"/>
  <c r="AC14"/>
  <c r="X14"/>
  <c r="R14"/>
  <c r="Q14"/>
  <c r="P14"/>
  <c r="O14" s="1"/>
  <c r="G14"/>
  <c r="J14" s="1"/>
  <c r="EG13"/>
  <c r="EF13"/>
  <c r="AM13"/>
  <c r="AH13"/>
  <c r="AC13"/>
  <c r="X13"/>
  <c r="R13"/>
  <c r="Q13"/>
  <c r="O13" s="1"/>
  <c r="P13"/>
  <c r="G13"/>
  <c r="J13" s="1"/>
  <c r="EG12"/>
  <c r="EF12"/>
  <c r="AM12"/>
  <c r="AH12"/>
  <c r="AC12"/>
  <c r="X12"/>
  <c r="R12"/>
  <c r="Q12"/>
  <c r="P12"/>
  <c r="G12"/>
  <c r="J12" s="1"/>
  <c r="I12" s="1"/>
  <c r="M12" s="1"/>
  <c r="EG11"/>
  <c r="EF11"/>
  <c r="AM11"/>
  <c r="AH11"/>
  <c r="AC11"/>
  <c r="X11"/>
  <c r="R11"/>
  <c r="Q11"/>
  <c r="P11"/>
  <c r="O11" s="1"/>
  <c r="G11"/>
  <c r="J11" s="1"/>
  <c r="EG10"/>
  <c r="EF10"/>
  <c r="AM10"/>
  <c r="AH10"/>
  <c r="AC10"/>
  <c r="X10"/>
  <c r="R10"/>
  <c r="Q10"/>
  <c r="O10" s="1"/>
  <c r="P10"/>
  <c r="G10"/>
  <c r="J10" s="1"/>
  <c r="EG9"/>
  <c r="EF9"/>
  <c r="AM9"/>
  <c r="AH9"/>
  <c r="AC9"/>
  <c r="X9"/>
  <c r="R9"/>
  <c r="Q9"/>
  <c r="P9"/>
  <c r="O9" s="1"/>
  <c r="G9"/>
  <c r="J9" s="1"/>
  <c r="EG8"/>
  <c r="EG21" s="1"/>
  <c r="EF8"/>
  <c r="EF21" s="1"/>
  <c r="AM8"/>
  <c r="AM21" s="1"/>
  <c r="AH8"/>
  <c r="AH21" s="1"/>
  <c r="AC8"/>
  <c r="AC21" s="1"/>
  <c r="X8"/>
  <c r="X21" s="1"/>
  <c r="R8"/>
  <c r="R21" s="1"/>
  <c r="Q8"/>
  <c r="Q21" s="1"/>
  <c r="P8"/>
  <c r="O8" s="1"/>
  <c r="G8"/>
  <c r="G21" s="1"/>
  <c r="J7"/>
  <c r="I7" s="1"/>
  <c r="M7" s="1"/>
  <c r="EK30" i="13"/>
  <c r="EJ30"/>
  <c r="EI30"/>
  <c r="EH30"/>
  <c r="EE30"/>
  <c r="ED30"/>
  <c r="EC30"/>
  <c r="EB30"/>
  <c r="EA30"/>
  <c r="DZ30"/>
  <c r="DY30"/>
  <c r="DX30"/>
  <c r="DW30"/>
  <c r="DV30"/>
  <c r="DU30"/>
  <c r="DT30"/>
  <c r="DS30"/>
  <c r="DR30"/>
  <c r="DQ30"/>
  <c r="DP30"/>
  <c r="DO30"/>
  <c r="DN30"/>
  <c r="DM30"/>
  <c r="DL30"/>
  <c r="DK30"/>
  <c r="DJ30"/>
  <c r="DI30"/>
  <c r="DH30"/>
  <c r="DG30"/>
  <c r="DF30"/>
  <c r="DE30"/>
  <c r="DD30"/>
  <c r="DC30"/>
  <c r="DB30"/>
  <c r="DA30"/>
  <c r="CZ30"/>
  <c r="CY30"/>
  <c r="CX30"/>
  <c r="CW30"/>
  <c r="CV30"/>
  <c r="CU30"/>
  <c r="CT30"/>
  <c r="CS30"/>
  <c r="CR30"/>
  <c r="CQ30"/>
  <c r="CP30"/>
  <c r="CO30"/>
  <c r="CN30"/>
  <c r="CM30"/>
  <c r="CL30"/>
  <c r="CK30"/>
  <c r="CJ30"/>
  <c r="CI30"/>
  <c r="CH30"/>
  <c r="CG30"/>
  <c r="CF30"/>
  <c r="CE30"/>
  <c r="CD30"/>
  <c r="CC30"/>
  <c r="CB30"/>
  <c r="CA30"/>
  <c r="BZ30"/>
  <c r="BY30"/>
  <c r="BX30"/>
  <c r="BW30"/>
  <c r="BV30"/>
  <c r="BU30"/>
  <c r="BT30"/>
  <c r="BS30"/>
  <c r="BR30"/>
  <c r="BQ30"/>
  <c r="BP30"/>
  <c r="BO30"/>
  <c r="BN30"/>
  <c r="BM30"/>
  <c r="BK30"/>
  <c r="BJ30"/>
  <c r="BI30"/>
  <c r="BH30"/>
  <c r="BF30"/>
  <c r="BE30"/>
  <c r="BD30"/>
  <c r="BC30"/>
  <c r="BA30"/>
  <c r="AZ30"/>
  <c r="AY30"/>
  <c r="AX30"/>
  <c r="AV30"/>
  <c r="AU30"/>
  <c r="AT30"/>
  <c r="AS30"/>
  <c r="AQ30"/>
  <c r="AP30"/>
  <c r="AO30"/>
  <c r="AN30"/>
  <c r="AL30"/>
  <c r="AK30"/>
  <c r="AJ30"/>
  <c r="AI30"/>
  <c r="AG30"/>
  <c r="AF30"/>
  <c r="AE30"/>
  <c r="AD30"/>
  <c r="AB30"/>
  <c r="AA30"/>
  <c r="Z30"/>
  <c r="Y30"/>
  <c r="W30"/>
  <c r="V30"/>
  <c r="U30"/>
  <c r="T30"/>
  <c r="S30"/>
  <c r="L30"/>
  <c r="K30"/>
  <c r="H30"/>
  <c r="F30"/>
  <c r="E30"/>
  <c r="EG29"/>
  <c r="EF29"/>
  <c r="AC29"/>
  <c r="X29"/>
  <c r="R29"/>
  <c r="Q29"/>
  <c r="O29" s="1"/>
  <c r="P29"/>
  <c r="G29"/>
  <c r="J29" s="1"/>
  <c r="EG28"/>
  <c r="EF28"/>
  <c r="BL28"/>
  <c r="BG28"/>
  <c r="BB28"/>
  <c r="AW28"/>
  <c r="AR28"/>
  <c r="AM28"/>
  <c r="AH28"/>
  <c r="AC28"/>
  <c r="X28"/>
  <c r="R28"/>
  <c r="Q28"/>
  <c r="O28" s="1"/>
  <c r="P28"/>
  <c r="G28"/>
  <c r="J28" s="1"/>
  <c r="EG27"/>
  <c r="EF27"/>
  <c r="BL27"/>
  <c r="BG27"/>
  <c r="BB27"/>
  <c r="AW27"/>
  <c r="AR27"/>
  <c r="AM27"/>
  <c r="AH27"/>
  <c r="AC27"/>
  <c r="X27"/>
  <c r="R27"/>
  <c r="Q27"/>
  <c r="O27" s="1"/>
  <c r="P27"/>
  <c r="J27"/>
  <c r="N27" s="1"/>
  <c r="G27"/>
  <c r="EG26"/>
  <c r="EF26"/>
  <c r="BL26"/>
  <c r="BG26"/>
  <c r="BB26"/>
  <c r="AW26"/>
  <c r="AR26"/>
  <c r="AM26"/>
  <c r="AH26"/>
  <c r="AC26"/>
  <c r="X26"/>
  <c r="R26"/>
  <c r="Q26"/>
  <c r="P26"/>
  <c r="O26" s="1"/>
  <c r="J26"/>
  <c r="N26" s="1"/>
  <c r="G26"/>
  <c r="EG25"/>
  <c r="EF25"/>
  <c r="BL25"/>
  <c r="BG25"/>
  <c r="BB25"/>
  <c r="AW25"/>
  <c r="AR25"/>
  <c r="AM25"/>
  <c r="AH25"/>
  <c r="AC25"/>
  <c r="X25"/>
  <c r="R25"/>
  <c r="Q25"/>
  <c r="P25"/>
  <c r="O25" s="1"/>
  <c r="J25"/>
  <c r="N25" s="1"/>
  <c r="G25"/>
  <c r="EG24"/>
  <c r="EF24"/>
  <c r="BL24"/>
  <c r="BG24"/>
  <c r="BB24"/>
  <c r="AW24"/>
  <c r="AR24"/>
  <c r="AM24"/>
  <c r="AH24"/>
  <c r="AC24"/>
  <c r="X24"/>
  <c r="R24"/>
  <c r="Q24"/>
  <c r="P24"/>
  <c r="O24" s="1"/>
  <c r="J24"/>
  <c r="N24" s="1"/>
  <c r="G24"/>
  <c r="EG23"/>
  <c r="EF23"/>
  <c r="BL23"/>
  <c r="BG23"/>
  <c r="BB23"/>
  <c r="AW23"/>
  <c r="AR23"/>
  <c r="AM23"/>
  <c r="AH23"/>
  <c r="AC23"/>
  <c r="X23"/>
  <c r="R23"/>
  <c r="Q23"/>
  <c r="P23"/>
  <c r="O23" s="1"/>
  <c r="J23"/>
  <c r="N23" s="1"/>
  <c r="G23"/>
  <c r="EG22"/>
  <c r="EF22"/>
  <c r="BL22"/>
  <c r="BG22"/>
  <c r="BB22"/>
  <c r="AW22"/>
  <c r="AR22"/>
  <c r="AM22"/>
  <c r="AH22"/>
  <c r="AC22"/>
  <c r="X22"/>
  <c r="R22"/>
  <c r="Q22"/>
  <c r="P22"/>
  <c r="O22" s="1"/>
  <c r="J22"/>
  <c r="N22" s="1"/>
  <c r="G22"/>
  <c r="EG21"/>
  <c r="EF21"/>
  <c r="BL21"/>
  <c r="BG21"/>
  <c r="BB21"/>
  <c r="AW21"/>
  <c r="AR21"/>
  <c r="AM21"/>
  <c r="AH21"/>
  <c r="AC21"/>
  <c r="X21"/>
  <c r="R21"/>
  <c r="Q21"/>
  <c r="P21"/>
  <c r="O21" s="1"/>
  <c r="J21"/>
  <c r="N21" s="1"/>
  <c r="G21"/>
  <c r="EG20"/>
  <c r="EF20"/>
  <c r="BL20"/>
  <c r="BG20"/>
  <c r="BB20"/>
  <c r="AW20"/>
  <c r="AR20"/>
  <c r="AM20"/>
  <c r="AH20"/>
  <c r="AC20"/>
  <c r="X20"/>
  <c r="R20"/>
  <c r="Q20"/>
  <c r="P20"/>
  <c r="O20" s="1"/>
  <c r="J20"/>
  <c r="N20" s="1"/>
  <c r="G20"/>
  <c r="EG19"/>
  <c r="EF19"/>
  <c r="BL19"/>
  <c r="BG19"/>
  <c r="BB19"/>
  <c r="AW19"/>
  <c r="AR19"/>
  <c r="AM19"/>
  <c r="AH19"/>
  <c r="AC19"/>
  <c r="X19"/>
  <c r="R19"/>
  <c r="Q19"/>
  <c r="P19"/>
  <c r="O19" s="1"/>
  <c r="J19"/>
  <c r="N19" s="1"/>
  <c r="G19"/>
  <c r="EG18"/>
  <c r="EF18"/>
  <c r="BL18"/>
  <c r="BG18"/>
  <c r="BB18"/>
  <c r="AW18"/>
  <c r="AR18"/>
  <c r="AM18"/>
  <c r="AH18"/>
  <c r="AC18"/>
  <c r="X18"/>
  <c r="R18"/>
  <c r="Q18"/>
  <c r="P18"/>
  <c r="O18" s="1"/>
  <c r="J18"/>
  <c r="N18" s="1"/>
  <c r="G18"/>
  <c r="EG17"/>
  <c r="EF17"/>
  <c r="BL17"/>
  <c r="BG17"/>
  <c r="BB17"/>
  <c r="AW17"/>
  <c r="AR17"/>
  <c r="AM17"/>
  <c r="AH17"/>
  <c r="AC17"/>
  <c r="X17"/>
  <c r="R17"/>
  <c r="Q17"/>
  <c r="P17"/>
  <c r="O17" s="1"/>
  <c r="J17"/>
  <c r="N17" s="1"/>
  <c r="G17"/>
  <c r="EG16"/>
  <c r="EF16"/>
  <c r="BL16"/>
  <c r="BG16"/>
  <c r="BB16"/>
  <c r="AW16"/>
  <c r="AR16"/>
  <c r="AM16"/>
  <c r="AH16"/>
  <c r="AC16"/>
  <c r="X16"/>
  <c r="R16"/>
  <c r="Q16"/>
  <c r="P16"/>
  <c r="O16" s="1"/>
  <c r="J16"/>
  <c r="N16" s="1"/>
  <c r="G16"/>
  <c r="EG15"/>
  <c r="EF15"/>
  <c r="BL15"/>
  <c r="BG15"/>
  <c r="BB15"/>
  <c r="AW15"/>
  <c r="AR15"/>
  <c r="AM15"/>
  <c r="AH15"/>
  <c r="AC15"/>
  <c r="X15"/>
  <c r="R15"/>
  <c r="Q15"/>
  <c r="P15"/>
  <c r="O15" s="1"/>
  <c r="J15"/>
  <c r="N15" s="1"/>
  <c r="G15"/>
  <c r="EG14"/>
  <c r="EF14"/>
  <c r="BL14"/>
  <c r="BG14"/>
  <c r="BB14"/>
  <c r="AW14"/>
  <c r="AR14"/>
  <c r="AM14"/>
  <c r="AH14"/>
  <c r="AC14"/>
  <c r="X14"/>
  <c r="R14"/>
  <c r="Q14"/>
  <c r="P14"/>
  <c r="O14" s="1"/>
  <c r="J14"/>
  <c r="N14" s="1"/>
  <c r="G14"/>
  <c r="EG13"/>
  <c r="EF13"/>
  <c r="BL13"/>
  <c r="BG13"/>
  <c r="BB13"/>
  <c r="AW13"/>
  <c r="AR13"/>
  <c r="AM13"/>
  <c r="AH13"/>
  <c r="AC13"/>
  <c r="X13"/>
  <c r="R13"/>
  <c r="Q13"/>
  <c r="P13"/>
  <c r="O13" s="1"/>
  <c r="J13"/>
  <c r="N13" s="1"/>
  <c r="G13"/>
  <c r="EG12"/>
  <c r="EF12"/>
  <c r="BL12"/>
  <c r="BG12"/>
  <c r="BB12"/>
  <c r="AW12"/>
  <c r="AR12"/>
  <c r="AM12"/>
  <c r="AH12"/>
  <c r="AC12"/>
  <c r="X12"/>
  <c r="R12"/>
  <c r="Q12"/>
  <c r="P12"/>
  <c r="O12" s="1"/>
  <c r="J12"/>
  <c r="N12" s="1"/>
  <c r="G12"/>
  <c r="EG11"/>
  <c r="EF11"/>
  <c r="BL11"/>
  <c r="BG11"/>
  <c r="BB11"/>
  <c r="AW11"/>
  <c r="AR11"/>
  <c r="AM11"/>
  <c r="AH11"/>
  <c r="AC11"/>
  <c r="X11"/>
  <c r="R11"/>
  <c r="Q11"/>
  <c r="P11"/>
  <c r="O11" s="1"/>
  <c r="J11"/>
  <c r="N11" s="1"/>
  <c r="G11"/>
  <c r="EG10"/>
  <c r="EF10"/>
  <c r="BL10"/>
  <c r="BG10"/>
  <c r="BB10"/>
  <c r="AW10"/>
  <c r="AR10"/>
  <c r="AM10"/>
  <c r="AH10"/>
  <c r="AC10"/>
  <c r="X10"/>
  <c r="R10"/>
  <c r="Q10"/>
  <c r="P10"/>
  <c r="O10" s="1"/>
  <c r="J10"/>
  <c r="N10" s="1"/>
  <c r="G10"/>
  <c r="EG9"/>
  <c r="EF9"/>
  <c r="BL9"/>
  <c r="BG9"/>
  <c r="BB9"/>
  <c r="AW9"/>
  <c r="AR9"/>
  <c r="AM9"/>
  <c r="AH9"/>
  <c r="AC9"/>
  <c r="X9"/>
  <c r="R9"/>
  <c r="Q9"/>
  <c r="P9"/>
  <c r="O9" s="1"/>
  <c r="J9"/>
  <c r="N9" s="1"/>
  <c r="G9"/>
  <c r="EG8"/>
  <c r="EG30" s="1"/>
  <c r="EF8"/>
  <c r="EF30" s="1"/>
  <c r="BL8"/>
  <c r="BL30" s="1"/>
  <c r="BG8"/>
  <c r="BG30" s="1"/>
  <c r="BB8"/>
  <c r="BB30" s="1"/>
  <c r="AW8"/>
  <c r="AW30" s="1"/>
  <c r="AR8"/>
  <c r="AR30" s="1"/>
  <c r="AM8"/>
  <c r="AM30" s="1"/>
  <c r="AH8"/>
  <c r="AH30" s="1"/>
  <c r="AC8"/>
  <c r="AC30" s="1"/>
  <c r="X8"/>
  <c r="X30" s="1"/>
  <c r="R8"/>
  <c r="R30" s="1"/>
  <c r="Q8"/>
  <c r="Q30" s="1"/>
  <c r="P8"/>
  <c r="P30" s="1"/>
  <c r="J8"/>
  <c r="G8"/>
  <c r="G30" s="1"/>
  <c r="J7"/>
  <c r="I7" s="1"/>
  <c r="M7" s="1"/>
  <c r="EK31" i="14"/>
  <c r="EJ31"/>
  <c r="EI31"/>
  <c r="EH31"/>
  <c r="EE31"/>
  <c r="ED31"/>
  <c r="EC31"/>
  <c r="EB31"/>
  <c r="EA31"/>
  <c r="DZ31"/>
  <c r="DY31"/>
  <c r="DX31"/>
  <c r="DW31"/>
  <c r="DV31"/>
  <c r="DU31"/>
  <c r="DT31"/>
  <c r="DS31"/>
  <c r="DR31"/>
  <c r="DQ31"/>
  <c r="DP31"/>
  <c r="DO31"/>
  <c r="DN31"/>
  <c r="DM31"/>
  <c r="DL31"/>
  <c r="DK31"/>
  <c r="DJ31"/>
  <c r="DI31"/>
  <c r="DH31"/>
  <c r="DG31"/>
  <c r="DF31"/>
  <c r="DE31"/>
  <c r="DD31"/>
  <c r="DC31"/>
  <c r="DB31"/>
  <c r="DA31"/>
  <c r="CZ31"/>
  <c r="CY31"/>
  <c r="CX31"/>
  <c r="CW31"/>
  <c r="CV31"/>
  <c r="CU31"/>
  <c r="CT31"/>
  <c r="CS31"/>
  <c r="CR31"/>
  <c r="CQ31"/>
  <c r="CP31"/>
  <c r="CO31"/>
  <c r="CN31"/>
  <c r="CM31"/>
  <c r="CL31"/>
  <c r="CK31"/>
  <c r="CJ31"/>
  <c r="CI31"/>
  <c r="CH31"/>
  <c r="CG31"/>
  <c r="CF31"/>
  <c r="CE31"/>
  <c r="CD31"/>
  <c r="CC31"/>
  <c r="CB31"/>
  <c r="BZ31"/>
  <c r="BY31"/>
  <c r="BX31"/>
  <c r="BW31"/>
  <c r="BU31"/>
  <c r="BT31"/>
  <c r="BS31"/>
  <c r="BR31"/>
  <c r="BP31"/>
  <c r="BO31"/>
  <c r="BN31"/>
  <c r="BM31"/>
  <c r="BK31"/>
  <c r="BJ31"/>
  <c r="BI31"/>
  <c r="BH31"/>
  <c r="BF31"/>
  <c r="BE31"/>
  <c r="BD31"/>
  <c r="BC31"/>
  <c r="BA31"/>
  <c r="AZ31"/>
  <c r="AY31"/>
  <c r="AX31"/>
  <c r="AV31"/>
  <c r="AU31"/>
  <c r="AT31"/>
  <c r="AS31"/>
  <c r="AQ31"/>
  <c r="AP31"/>
  <c r="AO31"/>
  <c r="AN31"/>
  <c r="AL31"/>
  <c r="AK31"/>
  <c r="AJ31"/>
  <c r="AI31"/>
  <c r="AG31"/>
  <c r="AF31"/>
  <c r="AE31"/>
  <c r="AD31"/>
  <c r="AB31"/>
  <c r="AA31"/>
  <c r="Z31"/>
  <c r="Y31"/>
  <c r="W31"/>
  <c r="V31"/>
  <c r="U31"/>
  <c r="T31"/>
  <c r="S31"/>
  <c r="M31"/>
  <c r="K31"/>
  <c r="I31"/>
  <c r="F31"/>
  <c r="E31"/>
  <c r="X30"/>
  <c r="R30"/>
  <c r="Q30"/>
  <c r="P30"/>
  <c r="O30" s="1"/>
  <c r="J30"/>
  <c r="H30" s="1"/>
  <c r="L30" s="1"/>
  <c r="EG29"/>
  <c r="EF29"/>
  <c r="CA29"/>
  <c r="BV29"/>
  <c r="BQ29"/>
  <c r="BL29"/>
  <c r="BG29"/>
  <c r="BB29"/>
  <c r="AW29"/>
  <c r="AR29"/>
  <c r="AM29"/>
  <c r="AH29"/>
  <c r="AC29"/>
  <c r="X29"/>
  <c r="R29"/>
  <c r="Q29"/>
  <c r="P29"/>
  <c r="O29"/>
  <c r="G29"/>
  <c r="J29" s="1"/>
  <c r="EG28"/>
  <c r="EF28"/>
  <c r="CA28"/>
  <c r="BV28"/>
  <c r="BQ28"/>
  <c r="BL28"/>
  <c r="BG28"/>
  <c r="BB28"/>
  <c r="AW28"/>
  <c r="AR28"/>
  <c r="AM28"/>
  <c r="AH28"/>
  <c r="AC28"/>
  <c r="X28"/>
  <c r="R28"/>
  <c r="Q28"/>
  <c r="P28"/>
  <c r="O28" s="1"/>
  <c r="J28"/>
  <c r="N28" s="1"/>
  <c r="G28"/>
  <c r="EG27"/>
  <c r="EF27"/>
  <c r="CA27"/>
  <c r="BV27"/>
  <c r="BQ27"/>
  <c r="BL27"/>
  <c r="BG27"/>
  <c r="BB27"/>
  <c r="AW27"/>
  <c r="AR27"/>
  <c r="AM27"/>
  <c r="AH27"/>
  <c r="AC27"/>
  <c r="X27"/>
  <c r="R27"/>
  <c r="Q27"/>
  <c r="P27"/>
  <c r="O27" s="1"/>
  <c r="J27"/>
  <c r="N27" s="1"/>
  <c r="G27"/>
  <c r="EG26"/>
  <c r="EF26"/>
  <c r="CA26"/>
  <c r="BV26"/>
  <c r="BQ26"/>
  <c r="BL26"/>
  <c r="BG26"/>
  <c r="BB26"/>
  <c r="AW26"/>
  <c r="AR26"/>
  <c r="AM26"/>
  <c r="AH26"/>
  <c r="AC26"/>
  <c r="X26"/>
  <c r="R26"/>
  <c r="Q26"/>
  <c r="P26"/>
  <c r="O26"/>
  <c r="G26"/>
  <c r="J26" s="1"/>
  <c r="EG25"/>
  <c r="EF25"/>
  <c r="CA25"/>
  <c r="BV25"/>
  <c r="BQ25"/>
  <c r="BL25"/>
  <c r="BG25"/>
  <c r="BB25"/>
  <c r="AW25"/>
  <c r="AR25"/>
  <c r="AM25"/>
  <c r="AH25"/>
  <c r="AC25"/>
  <c r="X25"/>
  <c r="R25"/>
  <c r="Q25"/>
  <c r="P25"/>
  <c r="O25" s="1"/>
  <c r="G25"/>
  <c r="J25" s="1"/>
  <c r="EG24"/>
  <c r="EF24"/>
  <c r="CA24"/>
  <c r="BV24"/>
  <c r="BQ24"/>
  <c r="BL24"/>
  <c r="BG24"/>
  <c r="BB24"/>
  <c r="AW24"/>
  <c r="AR24"/>
  <c r="AM24"/>
  <c r="AH24"/>
  <c r="AC24"/>
  <c r="X24"/>
  <c r="R24"/>
  <c r="Q24"/>
  <c r="P24"/>
  <c r="O24" s="1"/>
  <c r="J24"/>
  <c r="N24" s="1"/>
  <c r="G24"/>
  <c r="EG23"/>
  <c r="EF23"/>
  <c r="CA23"/>
  <c r="BV23"/>
  <c r="BQ23"/>
  <c r="BL23"/>
  <c r="BG23"/>
  <c r="BB23"/>
  <c r="AW23"/>
  <c r="AR23"/>
  <c r="AM23"/>
  <c r="AH23"/>
  <c r="AC23"/>
  <c r="X23"/>
  <c r="R23"/>
  <c r="Q23"/>
  <c r="P23"/>
  <c r="O23" s="1"/>
  <c r="J23"/>
  <c r="N23" s="1"/>
  <c r="G23"/>
  <c r="EG22"/>
  <c r="EF22"/>
  <c r="CA22"/>
  <c r="BV22"/>
  <c r="BQ22"/>
  <c r="BL22"/>
  <c r="BG22"/>
  <c r="BB22"/>
  <c r="AW22"/>
  <c r="AR22"/>
  <c r="AM22"/>
  <c r="AH22"/>
  <c r="AC22"/>
  <c r="X22"/>
  <c r="R22"/>
  <c r="Q22"/>
  <c r="P22"/>
  <c r="O22"/>
  <c r="G22"/>
  <c r="J22" s="1"/>
  <c r="EG21"/>
  <c r="EF21"/>
  <c r="CA21"/>
  <c r="BV21"/>
  <c r="BQ21"/>
  <c r="BL21"/>
  <c r="BG21"/>
  <c r="BB21"/>
  <c r="AW21"/>
  <c r="AR21"/>
  <c r="AM21"/>
  <c r="AH21"/>
  <c r="AC21"/>
  <c r="X21"/>
  <c r="R21"/>
  <c r="Q21"/>
  <c r="P21"/>
  <c r="O21" s="1"/>
  <c r="G21"/>
  <c r="J21" s="1"/>
  <c r="EG20"/>
  <c r="EF20"/>
  <c r="CA20"/>
  <c r="BV20"/>
  <c r="BQ20"/>
  <c r="BL20"/>
  <c r="BG20"/>
  <c r="BB20"/>
  <c r="AW20"/>
  <c r="AR20"/>
  <c r="AM20"/>
  <c r="AH20"/>
  <c r="AC20"/>
  <c r="X20"/>
  <c r="R20"/>
  <c r="Q20"/>
  <c r="P20"/>
  <c r="O20" s="1"/>
  <c r="J20"/>
  <c r="N20" s="1"/>
  <c r="G20"/>
  <c r="EG19"/>
  <c r="EF19"/>
  <c r="CA19"/>
  <c r="BV19"/>
  <c r="BQ19"/>
  <c r="BL19"/>
  <c r="BG19"/>
  <c r="BB19"/>
  <c r="AW19"/>
  <c r="AR19"/>
  <c r="AM19"/>
  <c r="AH19"/>
  <c r="AC19"/>
  <c r="X19"/>
  <c r="R19"/>
  <c r="Q19"/>
  <c r="P19"/>
  <c r="O19" s="1"/>
  <c r="J19"/>
  <c r="N19" s="1"/>
  <c r="G19"/>
  <c r="EG18"/>
  <c r="EF18"/>
  <c r="CA18"/>
  <c r="BV18"/>
  <c r="BQ18"/>
  <c r="BL18"/>
  <c r="BG18"/>
  <c r="BB18"/>
  <c r="AW18"/>
  <c r="AR18"/>
  <c r="AM18"/>
  <c r="AH18"/>
  <c r="AC18"/>
  <c r="X18"/>
  <c r="R18"/>
  <c r="Q18"/>
  <c r="P18"/>
  <c r="O18"/>
  <c r="G18"/>
  <c r="J18" s="1"/>
  <c r="EG17"/>
  <c r="EF17"/>
  <c r="CA17"/>
  <c r="BV17"/>
  <c r="BQ17"/>
  <c r="BL17"/>
  <c r="BG17"/>
  <c r="BB17"/>
  <c r="AW17"/>
  <c r="AR17"/>
  <c r="AM17"/>
  <c r="AH17"/>
  <c r="AC17"/>
  <c r="X17"/>
  <c r="R17"/>
  <c r="Q17"/>
  <c r="P17"/>
  <c r="O17" s="1"/>
  <c r="G17"/>
  <c r="J17" s="1"/>
  <c r="EG16"/>
  <c r="EF16"/>
  <c r="CA16"/>
  <c r="BV16"/>
  <c r="BQ16"/>
  <c r="BL16"/>
  <c r="BG16"/>
  <c r="BB16"/>
  <c r="AW16"/>
  <c r="AR16"/>
  <c r="AM16"/>
  <c r="AH16"/>
  <c r="AC16"/>
  <c r="X16"/>
  <c r="R16"/>
  <c r="Q16"/>
  <c r="P16"/>
  <c r="O16" s="1"/>
  <c r="J16"/>
  <c r="N16" s="1"/>
  <c r="G16"/>
  <c r="EG15"/>
  <c r="EF15"/>
  <c r="CA15"/>
  <c r="BV15"/>
  <c r="BQ15"/>
  <c r="BL15"/>
  <c r="BG15"/>
  <c r="BB15"/>
  <c r="AW15"/>
  <c r="AR15"/>
  <c r="AM15"/>
  <c r="AH15"/>
  <c r="AC15"/>
  <c r="X15"/>
  <c r="R15"/>
  <c r="Q15"/>
  <c r="P15"/>
  <c r="O15" s="1"/>
  <c r="J15"/>
  <c r="N15" s="1"/>
  <c r="G15"/>
  <c r="EG14"/>
  <c r="EF14"/>
  <c r="CA14"/>
  <c r="BV14"/>
  <c r="BQ14"/>
  <c r="BL14"/>
  <c r="BG14"/>
  <c r="BB14"/>
  <c r="AW14"/>
  <c r="AR14"/>
  <c r="AM14"/>
  <c r="AH14"/>
  <c r="AC14"/>
  <c r="X14"/>
  <c r="R14"/>
  <c r="Q14"/>
  <c r="P14"/>
  <c r="O14"/>
  <c r="G14"/>
  <c r="J14" s="1"/>
  <c r="EG13"/>
  <c r="EF13"/>
  <c r="CA13"/>
  <c r="BV13"/>
  <c r="BQ13"/>
  <c r="BL13"/>
  <c r="BG13"/>
  <c r="BB13"/>
  <c r="AW13"/>
  <c r="AR13"/>
  <c r="AM13"/>
  <c r="AH13"/>
  <c r="AC13"/>
  <c r="X13"/>
  <c r="R13"/>
  <c r="Q13"/>
  <c r="P13"/>
  <c r="O13" s="1"/>
  <c r="G13"/>
  <c r="J13" s="1"/>
  <c r="EG12"/>
  <c r="EF12"/>
  <c r="CA12"/>
  <c r="BV12"/>
  <c r="BQ12"/>
  <c r="BL12"/>
  <c r="BG12"/>
  <c r="BB12"/>
  <c r="AW12"/>
  <c r="AR12"/>
  <c r="AM12"/>
  <c r="AH12"/>
  <c r="AC12"/>
  <c r="X12"/>
  <c r="R12"/>
  <c r="Q12"/>
  <c r="P12"/>
  <c r="O12" s="1"/>
  <c r="J12"/>
  <c r="N12" s="1"/>
  <c r="G12"/>
  <c r="EG11"/>
  <c r="EF11"/>
  <c r="CA11"/>
  <c r="BV11"/>
  <c r="BQ11"/>
  <c r="BL11"/>
  <c r="BG11"/>
  <c r="BB11"/>
  <c r="AW11"/>
  <c r="AR11"/>
  <c r="AM11"/>
  <c r="AH11"/>
  <c r="AC11"/>
  <c r="X11"/>
  <c r="R11"/>
  <c r="Q11"/>
  <c r="P11"/>
  <c r="O11" s="1"/>
  <c r="J11"/>
  <c r="N11" s="1"/>
  <c r="G11"/>
  <c r="EG10"/>
  <c r="EF10"/>
  <c r="CA10"/>
  <c r="BV10"/>
  <c r="BQ10"/>
  <c r="BL10"/>
  <c r="BG10"/>
  <c r="BB10"/>
  <c r="AW10"/>
  <c r="AR10"/>
  <c r="AM10"/>
  <c r="AH10"/>
  <c r="AC10"/>
  <c r="X10"/>
  <c r="R10"/>
  <c r="Q10"/>
  <c r="P10"/>
  <c r="O10"/>
  <c r="G10"/>
  <c r="J10" s="1"/>
  <c r="EG9"/>
  <c r="EF9"/>
  <c r="CA9"/>
  <c r="BV9"/>
  <c r="BQ9"/>
  <c r="BL9"/>
  <c r="BG9"/>
  <c r="BB9"/>
  <c r="AW9"/>
  <c r="AR9"/>
  <c r="AM9"/>
  <c r="AH9"/>
  <c r="AC9"/>
  <c r="X9"/>
  <c r="R9"/>
  <c r="Q9"/>
  <c r="P9"/>
  <c r="O9" s="1"/>
  <c r="G9"/>
  <c r="J9" s="1"/>
  <c r="EG8"/>
  <c r="EG31" s="1"/>
  <c r="EF8"/>
  <c r="EF31" s="1"/>
  <c r="CA8"/>
  <c r="CA31" s="1"/>
  <c r="BV8"/>
  <c r="BV31" s="1"/>
  <c r="BQ8"/>
  <c r="BQ31" s="1"/>
  <c r="BL8"/>
  <c r="BL31" s="1"/>
  <c r="BG8"/>
  <c r="BG31" s="1"/>
  <c r="BB8"/>
  <c r="BB31" s="1"/>
  <c r="AW8"/>
  <c r="AW31" s="1"/>
  <c r="AR8"/>
  <c r="AR31" s="1"/>
  <c r="AM8"/>
  <c r="AM31" s="1"/>
  <c r="AH8"/>
  <c r="AH31" s="1"/>
  <c r="AC8"/>
  <c r="AC31" s="1"/>
  <c r="X8"/>
  <c r="X31" s="1"/>
  <c r="R8"/>
  <c r="R31" s="1"/>
  <c r="Q8"/>
  <c r="Q31" s="1"/>
  <c r="P8"/>
  <c r="P31" s="1"/>
  <c r="J8"/>
  <c r="G8"/>
  <c r="G31" s="1"/>
  <c r="J7"/>
  <c r="H7" s="1"/>
  <c r="L7" s="1"/>
  <c r="EK13" i="15"/>
  <c r="EJ13"/>
  <c r="EI13"/>
  <c r="EH13"/>
  <c r="EE13"/>
  <c r="ED13"/>
  <c r="EC13"/>
  <c r="EG13" s="1"/>
  <c r="EB13"/>
  <c r="EF13" s="1"/>
  <c r="EA13"/>
  <c r="DZ13"/>
  <c r="DY13"/>
  <c r="DX13"/>
  <c r="DW13"/>
  <c r="DV13"/>
  <c r="DU13"/>
  <c r="DT13"/>
  <c r="DS13"/>
  <c r="DR13"/>
  <c r="DQ13"/>
  <c r="DP13"/>
  <c r="DO13"/>
  <c r="DM13"/>
  <c r="DL13"/>
  <c r="DK13"/>
  <c r="DJ13"/>
  <c r="DH13"/>
  <c r="DG13"/>
  <c r="DF13"/>
  <c r="DE13"/>
  <c r="DC13"/>
  <c r="DB13"/>
  <c r="DA13"/>
  <c r="CZ13"/>
  <c r="CX13"/>
  <c r="CW13"/>
  <c r="CV13"/>
  <c r="CU13"/>
  <c r="CS13"/>
  <c r="CR13"/>
  <c r="CQ13"/>
  <c r="CP13"/>
  <c r="CN13"/>
  <c r="CM13"/>
  <c r="CL13"/>
  <c r="CK13"/>
  <c r="CI13"/>
  <c r="CH13"/>
  <c r="CG13"/>
  <c r="CF13"/>
  <c r="CD13"/>
  <c r="CC13"/>
  <c r="CB13"/>
  <c r="BY13"/>
  <c r="BX13"/>
  <c r="BW13"/>
  <c r="BT13"/>
  <c r="BS13"/>
  <c r="BR13"/>
  <c r="BO13"/>
  <c r="BN13"/>
  <c r="BM13"/>
  <c r="BJ13"/>
  <c r="BI13"/>
  <c r="BH13"/>
  <c r="BE13"/>
  <c r="BD13"/>
  <c r="BC13"/>
  <c r="AZ13"/>
  <c r="AY13"/>
  <c r="AX13"/>
  <c r="AU13"/>
  <c r="AT13"/>
  <c r="AS13"/>
  <c r="AP13"/>
  <c r="AO13"/>
  <c r="AN13"/>
  <c r="AK13"/>
  <c r="AJ13"/>
  <c r="AI13"/>
  <c r="AF13"/>
  <c r="AE13"/>
  <c r="AD13"/>
  <c r="AA13"/>
  <c r="Z13"/>
  <c r="Y13"/>
  <c r="V13"/>
  <c r="U13"/>
  <c r="T13"/>
  <c r="S13"/>
  <c r="L13"/>
  <c r="F13"/>
  <c r="E13"/>
  <c r="EG12"/>
  <c r="EF12"/>
  <c r="X12"/>
  <c r="R12"/>
  <c r="Q12"/>
  <c r="O12" s="1"/>
  <c r="P12"/>
  <c r="G12"/>
  <c r="J12" s="1"/>
  <c r="EG11"/>
  <c r="EF11"/>
  <c r="CA11"/>
  <c r="BV11"/>
  <c r="BQ11"/>
  <c r="BL11"/>
  <c r="BG11"/>
  <c r="BB11"/>
  <c r="AW11"/>
  <c r="AR11"/>
  <c r="AM11"/>
  <c r="AH11"/>
  <c r="AC11"/>
  <c r="X11"/>
  <c r="R11"/>
  <c r="Q11"/>
  <c r="P11"/>
  <c r="O11" s="1"/>
  <c r="J11"/>
  <c r="N11" s="1"/>
  <c r="G11"/>
  <c r="EG10"/>
  <c r="EF10"/>
  <c r="CA10"/>
  <c r="BV10"/>
  <c r="BQ10"/>
  <c r="BL10"/>
  <c r="BG10"/>
  <c r="BB10"/>
  <c r="AW10"/>
  <c r="AR10"/>
  <c r="AM10"/>
  <c r="AH10"/>
  <c r="AC10"/>
  <c r="X10"/>
  <c r="R10"/>
  <c r="Q10"/>
  <c r="P10"/>
  <c r="O10"/>
  <c r="J10"/>
  <c r="N10" s="1"/>
  <c r="I10"/>
  <c r="M10" s="1"/>
  <c r="G10"/>
  <c r="EG9"/>
  <c r="EF9"/>
  <c r="CA9"/>
  <c r="BV9"/>
  <c r="BQ9"/>
  <c r="BL9"/>
  <c r="BG9"/>
  <c r="BB9"/>
  <c r="AW9"/>
  <c r="AR9"/>
  <c r="AM9"/>
  <c r="AH9"/>
  <c r="AC9"/>
  <c r="X9"/>
  <c r="R9"/>
  <c r="Q9"/>
  <c r="P9"/>
  <c r="O9" s="1"/>
  <c r="G9"/>
  <c r="J9" s="1"/>
  <c r="EG8"/>
  <c r="EF8"/>
  <c r="CA8"/>
  <c r="CA13" s="1"/>
  <c r="BV8"/>
  <c r="BV13" s="1"/>
  <c r="BQ8"/>
  <c r="BQ13" s="1"/>
  <c r="BL8"/>
  <c r="BL13" s="1"/>
  <c r="BG8"/>
  <c r="BG13" s="1"/>
  <c r="BB8"/>
  <c r="BB13" s="1"/>
  <c r="AW8"/>
  <c r="AW13" s="1"/>
  <c r="AR8"/>
  <c r="AR13" s="1"/>
  <c r="AM8"/>
  <c r="AM13" s="1"/>
  <c r="AH8"/>
  <c r="AH13" s="1"/>
  <c r="AC8"/>
  <c r="AC13" s="1"/>
  <c r="X8"/>
  <c r="X13" s="1"/>
  <c r="R8"/>
  <c r="R13" s="1"/>
  <c r="Q8"/>
  <c r="O8" s="1"/>
  <c r="P8"/>
  <c r="P13" s="1"/>
  <c r="G8"/>
  <c r="G13" s="1"/>
  <c r="J13" s="1"/>
  <c r="I13" s="1"/>
  <c r="M7"/>
  <c r="J7"/>
  <c r="I7"/>
  <c r="EK33" i="16"/>
  <c r="EJ33"/>
  <c r="EI33"/>
  <c r="EH33"/>
  <c r="EE33"/>
  <c r="ED33"/>
  <c r="EC33"/>
  <c r="EB33"/>
  <c r="EA33"/>
  <c r="DZ33"/>
  <c r="DY33"/>
  <c r="DX33"/>
  <c r="DW33"/>
  <c r="DV33"/>
  <c r="DU33"/>
  <c r="DT33"/>
  <c r="DS33"/>
  <c r="DR33"/>
  <c r="DQ33"/>
  <c r="DP33"/>
  <c r="DO33"/>
  <c r="DN33"/>
  <c r="DM33"/>
  <c r="DL33"/>
  <c r="DK33"/>
  <c r="DJ33"/>
  <c r="DI33"/>
  <c r="DH33"/>
  <c r="DG33"/>
  <c r="DF33"/>
  <c r="DE33"/>
  <c r="DD33"/>
  <c r="DC33"/>
  <c r="DB33"/>
  <c r="DA33"/>
  <c r="CY33"/>
  <c r="CX33"/>
  <c r="CW33"/>
  <c r="CV33"/>
  <c r="CT33"/>
  <c r="CS33"/>
  <c r="CR33"/>
  <c r="CQ33"/>
  <c r="CO33"/>
  <c r="CN33"/>
  <c r="CM33"/>
  <c r="CL33"/>
  <c r="CJ33"/>
  <c r="CI33"/>
  <c r="CH33"/>
  <c r="CG33"/>
  <c r="CE33"/>
  <c r="CD33"/>
  <c r="CC33"/>
  <c r="CB33"/>
  <c r="BZ33"/>
  <c r="BY33"/>
  <c r="BX33"/>
  <c r="BW33"/>
  <c r="BU33"/>
  <c r="BT33"/>
  <c r="BS33"/>
  <c r="BR33"/>
  <c r="BP33"/>
  <c r="BO33"/>
  <c r="BN33"/>
  <c r="BM33"/>
  <c r="BK33"/>
  <c r="BJ33"/>
  <c r="BI33"/>
  <c r="BH33"/>
  <c r="BF33"/>
  <c r="BE33"/>
  <c r="BD33"/>
  <c r="BC33"/>
  <c r="BA33"/>
  <c r="AZ33"/>
  <c r="AY33"/>
  <c r="AX33"/>
  <c r="AV33"/>
  <c r="AU33"/>
  <c r="AT33"/>
  <c r="AS33"/>
  <c r="AQ33"/>
  <c r="AP33"/>
  <c r="AO33"/>
  <c r="AN33"/>
  <c r="AL33"/>
  <c r="AK33"/>
  <c r="AJ33"/>
  <c r="AI33"/>
  <c r="AG33"/>
  <c r="AF33"/>
  <c r="AE33"/>
  <c r="AD33"/>
  <c r="AB33"/>
  <c r="AA33"/>
  <c r="Z33"/>
  <c r="Y33"/>
  <c r="W33"/>
  <c r="V33"/>
  <c r="U33"/>
  <c r="T33"/>
  <c r="S33"/>
  <c r="L33"/>
  <c r="K33"/>
  <c r="F33"/>
  <c r="E33"/>
  <c r="EG32"/>
  <c r="EF32"/>
  <c r="AW32"/>
  <c r="AR32"/>
  <c r="AM32"/>
  <c r="X32"/>
  <c r="R32"/>
  <c r="Q32"/>
  <c r="P32"/>
  <c r="O32" s="1"/>
  <c r="G32"/>
  <c r="J32" s="1"/>
  <c r="EG31"/>
  <c r="EF31"/>
  <c r="CZ31"/>
  <c r="CU31"/>
  <c r="CP31"/>
  <c r="CK31"/>
  <c r="CF31"/>
  <c r="CA31"/>
  <c r="BV31"/>
  <c r="BQ31"/>
  <c r="BL31"/>
  <c r="BG31"/>
  <c r="BB31"/>
  <c r="AW31"/>
  <c r="AR31"/>
  <c r="AM31"/>
  <c r="AH31"/>
  <c r="AC31"/>
  <c r="X31"/>
  <c r="R31"/>
  <c r="Q31"/>
  <c r="P31"/>
  <c r="O31" s="1"/>
  <c r="G31"/>
  <c r="J31" s="1"/>
  <c r="EG30"/>
  <c r="EF30"/>
  <c r="CZ30"/>
  <c r="CU30"/>
  <c r="CP30"/>
  <c r="CK30"/>
  <c r="CF30"/>
  <c r="CA30"/>
  <c r="BV30"/>
  <c r="BQ30"/>
  <c r="BL30"/>
  <c r="BG30"/>
  <c r="BB30"/>
  <c r="AW30"/>
  <c r="AR30"/>
  <c r="AM30"/>
  <c r="AH30"/>
  <c r="AC30"/>
  <c r="X30"/>
  <c r="R30"/>
  <c r="Q30"/>
  <c r="P30"/>
  <c r="O30" s="1"/>
  <c r="G30"/>
  <c r="J30" s="1"/>
  <c r="EG29"/>
  <c r="EF29"/>
  <c r="CZ29"/>
  <c r="CU29"/>
  <c r="CP29"/>
  <c r="CK29"/>
  <c r="CF29"/>
  <c r="CA29"/>
  <c r="BV29"/>
  <c r="BQ29"/>
  <c r="BL29"/>
  <c r="BG29"/>
  <c r="BB29"/>
  <c r="AW29"/>
  <c r="AR29"/>
  <c r="AM29"/>
  <c r="AH29"/>
  <c r="AC29"/>
  <c r="X29"/>
  <c r="R29"/>
  <c r="Q29"/>
  <c r="P29"/>
  <c r="O29" s="1"/>
  <c r="J29"/>
  <c r="N29" s="1"/>
  <c r="G29"/>
  <c r="EG28"/>
  <c r="EF28"/>
  <c r="CZ28"/>
  <c r="CU28"/>
  <c r="CP28"/>
  <c r="CK28"/>
  <c r="CF28"/>
  <c r="CA28"/>
  <c r="BV28"/>
  <c r="BQ28"/>
  <c r="BL28"/>
  <c r="BG28"/>
  <c r="BB28"/>
  <c r="AW28"/>
  <c r="AR28"/>
  <c r="AM28"/>
  <c r="AH28"/>
  <c r="AC28"/>
  <c r="X28"/>
  <c r="R28"/>
  <c r="Q28"/>
  <c r="P28"/>
  <c r="O28" s="1"/>
  <c r="J28"/>
  <c r="N28" s="1"/>
  <c r="G28"/>
  <c r="EG27"/>
  <c r="EF27"/>
  <c r="CZ27"/>
  <c r="CU27"/>
  <c r="CP27"/>
  <c r="CK27"/>
  <c r="CF27"/>
  <c r="CA27"/>
  <c r="BV27"/>
  <c r="BQ27"/>
  <c r="BL27"/>
  <c r="BG27"/>
  <c r="BB27"/>
  <c r="AW27"/>
  <c r="AR27"/>
  <c r="AM27"/>
  <c r="AH27"/>
  <c r="AC27"/>
  <c r="X27"/>
  <c r="R27"/>
  <c r="Q27"/>
  <c r="P27"/>
  <c r="O27" s="1"/>
  <c r="J27"/>
  <c r="N27" s="1"/>
  <c r="G27"/>
  <c r="EG26"/>
  <c r="EF26"/>
  <c r="CZ26"/>
  <c r="CU26"/>
  <c r="CP26"/>
  <c r="CK26"/>
  <c r="CF26"/>
  <c r="CA26"/>
  <c r="BV26"/>
  <c r="BQ26"/>
  <c r="BL26"/>
  <c r="BG26"/>
  <c r="BB26"/>
  <c r="AW26"/>
  <c r="AR26"/>
  <c r="AM26"/>
  <c r="AH26"/>
  <c r="AC26"/>
  <c r="X26"/>
  <c r="R26"/>
  <c r="Q26"/>
  <c r="P26"/>
  <c r="O26" s="1"/>
  <c r="J26"/>
  <c r="N26" s="1"/>
  <c r="G26"/>
  <c r="EG25"/>
  <c r="EF25"/>
  <c r="CZ25"/>
  <c r="CU25"/>
  <c r="CP25"/>
  <c r="CK25"/>
  <c r="CF25"/>
  <c r="CA25"/>
  <c r="BV25"/>
  <c r="BQ25"/>
  <c r="BL25"/>
  <c r="BG25"/>
  <c r="BB25"/>
  <c r="AW25"/>
  <c r="AR25"/>
  <c r="AM25"/>
  <c r="AH25"/>
  <c r="AC25"/>
  <c r="X25"/>
  <c r="R25"/>
  <c r="Q25"/>
  <c r="P25"/>
  <c r="O25" s="1"/>
  <c r="J25"/>
  <c r="N25" s="1"/>
  <c r="G25"/>
  <c r="EG24"/>
  <c r="EF24"/>
  <c r="CZ24"/>
  <c r="CU24"/>
  <c r="CP24"/>
  <c r="CK24"/>
  <c r="CF24"/>
  <c r="CA24"/>
  <c r="BV24"/>
  <c r="BQ24"/>
  <c r="BL24"/>
  <c r="BG24"/>
  <c r="BB24"/>
  <c r="AW24"/>
  <c r="AR24"/>
  <c r="AM24"/>
  <c r="AH24"/>
  <c r="AC24"/>
  <c r="X24"/>
  <c r="R24"/>
  <c r="Q24"/>
  <c r="P24"/>
  <c r="O24" s="1"/>
  <c r="J24"/>
  <c r="N24" s="1"/>
  <c r="G24"/>
  <c r="EG23"/>
  <c r="EF23"/>
  <c r="CZ23"/>
  <c r="CU23"/>
  <c r="CP23"/>
  <c r="CK23"/>
  <c r="CF23"/>
  <c r="CA23"/>
  <c r="BV23"/>
  <c r="BQ23"/>
  <c r="BL23"/>
  <c r="BG23"/>
  <c r="BB23"/>
  <c r="AW23"/>
  <c r="AR23"/>
  <c r="AM23"/>
  <c r="AH23"/>
  <c r="AC23"/>
  <c r="X23"/>
  <c r="R23"/>
  <c r="Q23"/>
  <c r="P23"/>
  <c r="O23" s="1"/>
  <c r="J23"/>
  <c r="N23" s="1"/>
  <c r="G23"/>
  <c r="EG22"/>
  <c r="EF22"/>
  <c r="CZ22"/>
  <c r="CU22"/>
  <c r="CP22"/>
  <c r="CK22"/>
  <c r="CF22"/>
  <c r="CA22"/>
  <c r="BV22"/>
  <c r="BQ22"/>
  <c r="BL22"/>
  <c r="BG22"/>
  <c r="BB22"/>
  <c r="AW22"/>
  <c r="AR22"/>
  <c r="AM22"/>
  <c r="AH22"/>
  <c r="AC22"/>
  <c r="X22"/>
  <c r="R22"/>
  <c r="Q22"/>
  <c r="P22"/>
  <c r="O22" s="1"/>
  <c r="J22"/>
  <c r="N22" s="1"/>
  <c r="G22"/>
  <c r="EG21"/>
  <c r="EF21"/>
  <c r="CZ21"/>
  <c r="CU21"/>
  <c r="CP21"/>
  <c r="CK21"/>
  <c r="CF21"/>
  <c r="CA21"/>
  <c r="BV21"/>
  <c r="BQ21"/>
  <c r="BL21"/>
  <c r="BG21"/>
  <c r="BB21"/>
  <c r="AW21"/>
  <c r="AR21"/>
  <c r="AM21"/>
  <c r="AH21"/>
  <c r="AC21"/>
  <c r="X21"/>
  <c r="R21"/>
  <c r="Q21"/>
  <c r="P21"/>
  <c r="O21" s="1"/>
  <c r="J21"/>
  <c r="N21" s="1"/>
  <c r="G21"/>
  <c r="EG20"/>
  <c r="EF20"/>
  <c r="CZ20"/>
  <c r="CU20"/>
  <c r="CP20"/>
  <c r="CK20"/>
  <c r="CF20"/>
  <c r="CA20"/>
  <c r="BV20"/>
  <c r="BQ20"/>
  <c r="BL20"/>
  <c r="BG20"/>
  <c r="BB20"/>
  <c r="AW20"/>
  <c r="AR20"/>
  <c r="AM20"/>
  <c r="AH20"/>
  <c r="AC20"/>
  <c r="X20"/>
  <c r="R20"/>
  <c r="Q20"/>
  <c r="P20"/>
  <c r="O20" s="1"/>
  <c r="J20"/>
  <c r="N20" s="1"/>
  <c r="G20"/>
  <c r="EG19"/>
  <c r="EF19"/>
  <c r="CZ19"/>
  <c r="CU19"/>
  <c r="CP19"/>
  <c r="CK19"/>
  <c r="CF19"/>
  <c r="CA19"/>
  <c r="BV19"/>
  <c r="BQ19"/>
  <c r="BL19"/>
  <c r="BG19"/>
  <c r="BB19"/>
  <c r="AW19"/>
  <c r="AR19"/>
  <c r="AM19"/>
  <c r="AH19"/>
  <c r="AC19"/>
  <c r="X19"/>
  <c r="R19"/>
  <c r="Q19"/>
  <c r="P19"/>
  <c r="O19" s="1"/>
  <c r="J19"/>
  <c r="N19" s="1"/>
  <c r="G19"/>
  <c r="EG18"/>
  <c r="EF18"/>
  <c r="CZ18"/>
  <c r="CU18"/>
  <c r="CP18"/>
  <c r="CK18"/>
  <c r="CF18"/>
  <c r="CA18"/>
  <c r="BV18"/>
  <c r="BQ18"/>
  <c r="BL18"/>
  <c r="BG18"/>
  <c r="BB18"/>
  <c r="AW18"/>
  <c r="AR18"/>
  <c r="AM18"/>
  <c r="AH18"/>
  <c r="AC18"/>
  <c r="X18"/>
  <c r="R18"/>
  <c r="Q18"/>
  <c r="P18"/>
  <c r="O18" s="1"/>
  <c r="J18"/>
  <c r="N18" s="1"/>
  <c r="G18"/>
  <c r="EG17"/>
  <c r="EF17"/>
  <c r="CZ17"/>
  <c r="CU17"/>
  <c r="CP17"/>
  <c r="CK17"/>
  <c r="CF17"/>
  <c r="CA17"/>
  <c r="BV17"/>
  <c r="BQ17"/>
  <c r="BL17"/>
  <c r="BG17"/>
  <c r="BB17"/>
  <c r="AW17"/>
  <c r="AR17"/>
  <c r="AM17"/>
  <c r="AH17"/>
  <c r="AC17"/>
  <c r="X17"/>
  <c r="R17"/>
  <c r="Q17"/>
  <c r="P17"/>
  <c r="O17" s="1"/>
  <c r="J17"/>
  <c r="N17" s="1"/>
  <c r="G17"/>
  <c r="EG16"/>
  <c r="EF16"/>
  <c r="CZ16"/>
  <c r="CU16"/>
  <c r="CP16"/>
  <c r="CK16"/>
  <c r="CF16"/>
  <c r="CA16"/>
  <c r="BV16"/>
  <c r="BQ16"/>
  <c r="BL16"/>
  <c r="BG16"/>
  <c r="BB16"/>
  <c r="AW16"/>
  <c r="AR16"/>
  <c r="AM16"/>
  <c r="AH16"/>
  <c r="AC16"/>
  <c r="X16"/>
  <c r="R16"/>
  <c r="Q16"/>
  <c r="P16"/>
  <c r="O16" s="1"/>
  <c r="J16"/>
  <c r="N16" s="1"/>
  <c r="G16"/>
  <c r="EG15"/>
  <c r="EF15"/>
  <c r="CZ15"/>
  <c r="CU15"/>
  <c r="CP15"/>
  <c r="CK15"/>
  <c r="CF15"/>
  <c r="CA15"/>
  <c r="BV15"/>
  <c r="BQ15"/>
  <c r="BL15"/>
  <c r="BG15"/>
  <c r="BB15"/>
  <c r="AW15"/>
  <c r="AR15"/>
  <c r="AM15"/>
  <c r="AH15"/>
  <c r="AC15"/>
  <c r="X15"/>
  <c r="R15"/>
  <c r="Q15"/>
  <c r="P15"/>
  <c r="O15" s="1"/>
  <c r="J15"/>
  <c r="N15" s="1"/>
  <c r="G15"/>
  <c r="EG14"/>
  <c r="EF14"/>
  <c r="CZ14"/>
  <c r="CU14"/>
  <c r="CP14"/>
  <c r="CK14"/>
  <c r="CF14"/>
  <c r="CA14"/>
  <c r="BV14"/>
  <c r="BQ14"/>
  <c r="BL14"/>
  <c r="BG14"/>
  <c r="BB14"/>
  <c r="AW14"/>
  <c r="AR14"/>
  <c r="AM14"/>
  <c r="AH14"/>
  <c r="AC14"/>
  <c r="X14"/>
  <c r="R14"/>
  <c r="Q14"/>
  <c r="P14"/>
  <c r="O14" s="1"/>
  <c r="J14"/>
  <c r="N14" s="1"/>
  <c r="G14"/>
  <c r="EG13"/>
  <c r="EF13"/>
  <c r="CZ13"/>
  <c r="CU13"/>
  <c r="CP13"/>
  <c r="CK13"/>
  <c r="CF13"/>
  <c r="CA13"/>
  <c r="BV13"/>
  <c r="BQ13"/>
  <c r="BL13"/>
  <c r="BG13"/>
  <c r="BB13"/>
  <c r="AW13"/>
  <c r="AR13"/>
  <c r="AM13"/>
  <c r="AH13"/>
  <c r="AC13"/>
  <c r="X13"/>
  <c r="R13"/>
  <c r="Q13"/>
  <c r="P13"/>
  <c r="O13" s="1"/>
  <c r="J13"/>
  <c r="N13" s="1"/>
  <c r="G13"/>
  <c r="EG12"/>
  <c r="EF12"/>
  <c r="CZ12"/>
  <c r="CU12"/>
  <c r="CP12"/>
  <c r="CK12"/>
  <c r="CF12"/>
  <c r="CA12"/>
  <c r="BV12"/>
  <c r="BQ12"/>
  <c r="BL12"/>
  <c r="BG12"/>
  <c r="BB12"/>
  <c r="AW12"/>
  <c r="AR12"/>
  <c r="AM12"/>
  <c r="AH12"/>
  <c r="AC12"/>
  <c r="X12"/>
  <c r="R12"/>
  <c r="Q12"/>
  <c r="P12"/>
  <c r="O12" s="1"/>
  <c r="J12"/>
  <c r="N12" s="1"/>
  <c r="G12"/>
  <c r="EG11"/>
  <c r="EF11"/>
  <c r="CZ11"/>
  <c r="CU11"/>
  <c r="CP11"/>
  <c r="CK11"/>
  <c r="CF11"/>
  <c r="CA11"/>
  <c r="BV11"/>
  <c r="BQ11"/>
  <c r="BL11"/>
  <c r="BG11"/>
  <c r="BB11"/>
  <c r="AW11"/>
  <c r="AR11"/>
  <c r="AM11"/>
  <c r="AH11"/>
  <c r="AC11"/>
  <c r="X11"/>
  <c r="R11"/>
  <c r="Q11"/>
  <c r="P11"/>
  <c r="O11" s="1"/>
  <c r="J11"/>
  <c r="N11" s="1"/>
  <c r="G11"/>
  <c r="EG10"/>
  <c r="EF10"/>
  <c r="CZ10"/>
  <c r="CU10"/>
  <c r="CP10"/>
  <c r="CK10"/>
  <c r="CF10"/>
  <c r="CA10"/>
  <c r="BV10"/>
  <c r="BQ10"/>
  <c r="BL10"/>
  <c r="BG10"/>
  <c r="BB10"/>
  <c r="AW10"/>
  <c r="AR10"/>
  <c r="AM10"/>
  <c r="AH10"/>
  <c r="AC10"/>
  <c r="X10"/>
  <c r="R10"/>
  <c r="Q10"/>
  <c r="P10"/>
  <c r="O10" s="1"/>
  <c r="J10"/>
  <c r="N10" s="1"/>
  <c r="G10"/>
  <c r="EG9"/>
  <c r="EF9"/>
  <c r="CZ9"/>
  <c r="CU9"/>
  <c r="CP9"/>
  <c r="CK9"/>
  <c r="CF9"/>
  <c r="CA9"/>
  <c r="BV9"/>
  <c r="BQ9"/>
  <c r="BL9"/>
  <c r="BG9"/>
  <c r="BB9"/>
  <c r="AW9"/>
  <c r="AR9"/>
  <c r="AM9"/>
  <c r="AH9"/>
  <c r="AC9"/>
  <c r="X9"/>
  <c r="R9"/>
  <c r="Q9"/>
  <c r="P9"/>
  <c r="O9" s="1"/>
  <c r="J9"/>
  <c r="N9" s="1"/>
  <c r="G9"/>
  <c r="EG8"/>
  <c r="EG33" s="1"/>
  <c r="EF8"/>
  <c r="EF33" s="1"/>
  <c r="CZ8"/>
  <c r="CZ33" s="1"/>
  <c r="CU8"/>
  <c r="CU33" s="1"/>
  <c r="CP8"/>
  <c r="CP33" s="1"/>
  <c r="CK8"/>
  <c r="CK33" s="1"/>
  <c r="CF8"/>
  <c r="CF33" s="1"/>
  <c r="CA8"/>
  <c r="CA33" s="1"/>
  <c r="BV8"/>
  <c r="BV33" s="1"/>
  <c r="BQ8"/>
  <c r="BQ33" s="1"/>
  <c r="BL8"/>
  <c r="BL33" s="1"/>
  <c r="BG8"/>
  <c r="BG33" s="1"/>
  <c r="BB8"/>
  <c r="BB33" s="1"/>
  <c r="AW8"/>
  <c r="AW33" s="1"/>
  <c r="AR8"/>
  <c r="AR33" s="1"/>
  <c r="AM8"/>
  <c r="AM33" s="1"/>
  <c r="AH8"/>
  <c r="AH33" s="1"/>
  <c r="AC8"/>
  <c r="AC33" s="1"/>
  <c r="X8"/>
  <c r="X33" s="1"/>
  <c r="R8"/>
  <c r="R33" s="1"/>
  <c r="Q8"/>
  <c r="Q33" s="1"/>
  <c r="P8"/>
  <c r="P33" s="1"/>
  <c r="J8"/>
  <c r="G8"/>
  <c r="G33" s="1"/>
  <c r="J7"/>
  <c r="I7" s="1"/>
  <c r="M7" s="1"/>
  <c r="DO40" i="17"/>
  <c r="DN40"/>
  <c r="DM40"/>
  <c r="DL40"/>
  <c r="DI40"/>
  <c r="DK40" s="1"/>
  <c r="DH40"/>
  <c r="DG40"/>
  <c r="DF40"/>
  <c r="DJ40" s="1"/>
  <c r="DE40"/>
  <c r="DD40"/>
  <c r="DC40"/>
  <c r="DB40"/>
  <c r="DA40"/>
  <c r="CZ40"/>
  <c r="CY40"/>
  <c r="CX40"/>
  <c r="CW40"/>
  <c r="CV40"/>
  <c r="CU40"/>
  <c r="CT40"/>
  <c r="CS40"/>
  <c r="CR40"/>
  <c r="CQ40"/>
  <c r="CP40"/>
  <c r="CO40"/>
  <c r="CN40"/>
  <c r="CM40"/>
  <c r="CL40"/>
  <c r="CK40"/>
  <c r="CJ40"/>
  <c r="CI40"/>
  <c r="CH40"/>
  <c r="CF40"/>
  <c r="CE40"/>
  <c r="CD40"/>
  <c r="CB40"/>
  <c r="CA40"/>
  <c r="BZ40"/>
  <c r="BX40"/>
  <c r="BW40"/>
  <c r="BV40"/>
  <c r="BT40"/>
  <c r="BS40"/>
  <c r="BR40"/>
  <c r="BP40"/>
  <c r="BO40"/>
  <c r="BN40"/>
  <c r="BL40"/>
  <c r="BK40"/>
  <c r="BJ40"/>
  <c r="BH40"/>
  <c r="BG40"/>
  <c r="BF40"/>
  <c r="BD40"/>
  <c r="BC40"/>
  <c r="BB40"/>
  <c r="AZ40"/>
  <c r="AY40"/>
  <c r="AX40"/>
  <c r="AV40"/>
  <c r="AU40"/>
  <c r="AT40"/>
  <c r="AR40"/>
  <c r="AQ40"/>
  <c r="AP40"/>
  <c r="AN40"/>
  <c r="AM40"/>
  <c r="AL40"/>
  <c r="AJ40"/>
  <c r="AI40"/>
  <c r="AH40"/>
  <c r="AF40"/>
  <c r="AE40"/>
  <c r="AD40"/>
  <c r="AB40"/>
  <c r="AA40"/>
  <c r="Z40"/>
  <c r="X40"/>
  <c r="W40"/>
  <c r="V40"/>
  <c r="T40"/>
  <c r="S40"/>
  <c r="R40"/>
  <c r="Q40"/>
  <c r="J40"/>
  <c r="E40"/>
  <c r="DK39"/>
  <c r="DJ39"/>
  <c r="AO39"/>
  <c r="AK39"/>
  <c r="AG39"/>
  <c r="AC39"/>
  <c r="Y39"/>
  <c r="U39"/>
  <c r="O39"/>
  <c r="N39"/>
  <c r="M39" s="1"/>
  <c r="G39"/>
  <c r="K39" s="1"/>
  <c r="DK38"/>
  <c r="DJ38"/>
  <c r="CG38"/>
  <c r="CC38"/>
  <c r="BY38"/>
  <c r="BU38"/>
  <c r="BQ38"/>
  <c r="BM38"/>
  <c r="BI38"/>
  <c r="BE38"/>
  <c r="BA38"/>
  <c r="AW38"/>
  <c r="AS38"/>
  <c r="AO38"/>
  <c r="AK38"/>
  <c r="AG38"/>
  <c r="AC38"/>
  <c r="Y38"/>
  <c r="U38"/>
  <c r="O38"/>
  <c r="N38"/>
  <c r="M38" s="1"/>
  <c r="H38"/>
  <c r="G38" s="1"/>
  <c r="K38" s="1"/>
  <c r="DK37"/>
  <c r="DJ37"/>
  <c r="CG37"/>
  <c r="CC37"/>
  <c r="BY37"/>
  <c r="BU37"/>
  <c r="BQ37"/>
  <c r="BM37"/>
  <c r="BI37"/>
  <c r="BE37"/>
  <c r="BA37"/>
  <c r="AW37"/>
  <c r="AS37"/>
  <c r="AO37"/>
  <c r="AK37"/>
  <c r="AG37"/>
  <c r="AC37"/>
  <c r="Y37"/>
  <c r="U37"/>
  <c r="O37"/>
  <c r="N37"/>
  <c r="M37" s="1"/>
  <c r="H37"/>
  <c r="L37" s="1"/>
  <c r="P37" s="1"/>
  <c r="DK36"/>
  <c r="DJ36"/>
  <c r="CG36"/>
  <c r="CC36"/>
  <c r="BY36"/>
  <c r="BU36"/>
  <c r="BQ36"/>
  <c r="BM36"/>
  <c r="BI36"/>
  <c r="BE36"/>
  <c r="BA36"/>
  <c r="AW36"/>
  <c r="AS36"/>
  <c r="AO36"/>
  <c r="AK36"/>
  <c r="AG36"/>
  <c r="AC36"/>
  <c r="Y36"/>
  <c r="U36"/>
  <c r="O36"/>
  <c r="N36"/>
  <c r="M36"/>
  <c r="L36"/>
  <c r="P36" s="1"/>
  <c r="H36"/>
  <c r="G36"/>
  <c r="K36" s="1"/>
  <c r="DK35"/>
  <c r="DJ35"/>
  <c r="CG35"/>
  <c r="CC35"/>
  <c r="BY35"/>
  <c r="BU35"/>
  <c r="BQ35"/>
  <c r="BM35"/>
  <c r="BI35"/>
  <c r="BE35"/>
  <c r="BA35"/>
  <c r="AW35"/>
  <c r="AS35"/>
  <c r="AO35"/>
  <c r="AK35"/>
  <c r="AG35"/>
  <c r="AC35"/>
  <c r="Y35"/>
  <c r="U35"/>
  <c r="O35"/>
  <c r="N35"/>
  <c r="M35" s="1"/>
  <c r="L35"/>
  <c r="P35" s="1"/>
  <c r="H35"/>
  <c r="G35" s="1"/>
  <c r="K35" s="1"/>
  <c r="DK34"/>
  <c r="DJ34"/>
  <c r="CG34"/>
  <c r="CC34"/>
  <c r="BY34"/>
  <c r="BU34"/>
  <c r="BQ34"/>
  <c r="BM34"/>
  <c r="BI34"/>
  <c r="BE34"/>
  <c r="BA34"/>
  <c r="AW34"/>
  <c r="AS34"/>
  <c r="AO34"/>
  <c r="AK34"/>
  <c r="AG34"/>
  <c r="AC34"/>
  <c r="Y34"/>
  <c r="U34"/>
  <c r="O34"/>
  <c r="N34"/>
  <c r="M34" s="1"/>
  <c r="H34"/>
  <c r="G34" s="1"/>
  <c r="K34" s="1"/>
  <c r="DK33"/>
  <c r="DJ33"/>
  <c r="CG33"/>
  <c r="CC33"/>
  <c r="BY33"/>
  <c r="BU33"/>
  <c r="BQ33"/>
  <c r="BM33"/>
  <c r="BI33"/>
  <c r="BE33"/>
  <c r="BA33"/>
  <c r="AW33"/>
  <c r="AS33"/>
  <c r="AO33"/>
  <c r="AK33"/>
  <c r="AG33"/>
  <c r="AC33"/>
  <c r="Y33"/>
  <c r="U33"/>
  <c r="O33"/>
  <c r="N33"/>
  <c r="M33" s="1"/>
  <c r="H33"/>
  <c r="L33" s="1"/>
  <c r="P33" s="1"/>
  <c r="DK32"/>
  <c r="DJ32"/>
  <c r="CG32"/>
  <c r="CC32"/>
  <c r="BY32"/>
  <c r="BU32"/>
  <c r="BQ32"/>
  <c r="BM32"/>
  <c r="BI32"/>
  <c r="BE32"/>
  <c r="BA32"/>
  <c r="AW32"/>
  <c r="AS32"/>
  <c r="AO32"/>
  <c r="AK32"/>
  <c r="AG32"/>
  <c r="AC32"/>
  <c r="Y32"/>
  <c r="U32"/>
  <c r="O32"/>
  <c r="N32"/>
  <c r="M32"/>
  <c r="L32"/>
  <c r="P32" s="1"/>
  <c r="H32"/>
  <c r="G32"/>
  <c r="K32" s="1"/>
  <c r="DK31"/>
  <c r="DJ31"/>
  <c r="CG31"/>
  <c r="CC31"/>
  <c r="BY31"/>
  <c r="BU31"/>
  <c r="BQ31"/>
  <c r="BM31"/>
  <c r="BI31"/>
  <c r="BE31"/>
  <c r="BA31"/>
  <c r="AW31"/>
  <c r="AS31"/>
  <c r="AO31"/>
  <c r="AK31"/>
  <c r="AG31"/>
  <c r="AC31"/>
  <c r="Y31"/>
  <c r="U31"/>
  <c r="O31"/>
  <c r="N31"/>
  <c r="M31" s="1"/>
  <c r="L31"/>
  <c r="P31" s="1"/>
  <c r="H31"/>
  <c r="G31" s="1"/>
  <c r="K31" s="1"/>
  <c r="DK30"/>
  <c r="DJ30"/>
  <c r="CG30"/>
  <c r="CC30"/>
  <c r="BY30"/>
  <c r="BU30"/>
  <c r="BQ30"/>
  <c r="BM30"/>
  <c r="BI30"/>
  <c r="BE30"/>
  <c r="BA30"/>
  <c r="AW30"/>
  <c r="AS30"/>
  <c r="AO30"/>
  <c r="AK30"/>
  <c r="AG30"/>
  <c r="AC30"/>
  <c r="Y30"/>
  <c r="U30"/>
  <c r="O30"/>
  <c r="N30"/>
  <c r="M30" s="1"/>
  <c r="H30"/>
  <c r="G30" s="1"/>
  <c r="K30" s="1"/>
  <c r="DK29"/>
  <c r="DJ29"/>
  <c r="CG29"/>
  <c r="CC29"/>
  <c r="BY29"/>
  <c r="BU29"/>
  <c r="BQ29"/>
  <c r="BM29"/>
  <c r="BI29"/>
  <c r="BE29"/>
  <c r="BA29"/>
  <c r="AW29"/>
  <c r="AS29"/>
  <c r="AO29"/>
  <c r="AK29"/>
  <c r="AG29"/>
  <c r="AC29"/>
  <c r="Y29"/>
  <c r="U29"/>
  <c r="O29"/>
  <c r="N29"/>
  <c r="M29" s="1"/>
  <c r="H29"/>
  <c r="L29" s="1"/>
  <c r="P29" s="1"/>
  <c r="DK28"/>
  <c r="DJ28"/>
  <c r="CG28"/>
  <c r="CC28"/>
  <c r="BY28"/>
  <c r="BU28"/>
  <c r="BQ28"/>
  <c r="BM28"/>
  <c r="BI28"/>
  <c r="BE28"/>
  <c r="BA28"/>
  <c r="AW28"/>
  <c r="AS28"/>
  <c r="AO28"/>
  <c r="AK28"/>
  <c r="AG28"/>
  <c r="AC28"/>
  <c r="Y28"/>
  <c r="U28"/>
  <c r="O28"/>
  <c r="N28"/>
  <c r="M28"/>
  <c r="L28"/>
  <c r="P28" s="1"/>
  <c r="H28"/>
  <c r="G28"/>
  <c r="K28" s="1"/>
  <c r="DK27"/>
  <c r="DJ27"/>
  <c r="CG27"/>
  <c r="CC27"/>
  <c r="BY27"/>
  <c r="BU27"/>
  <c r="BQ27"/>
  <c r="BM27"/>
  <c r="BI27"/>
  <c r="BE27"/>
  <c r="BA27"/>
  <c r="AW27"/>
  <c r="AS27"/>
  <c r="AO27"/>
  <c r="AK27"/>
  <c r="AG27"/>
  <c r="AC27"/>
  <c r="Y27"/>
  <c r="U27"/>
  <c r="O27"/>
  <c r="N27"/>
  <c r="M27" s="1"/>
  <c r="L27"/>
  <c r="P27" s="1"/>
  <c r="H27"/>
  <c r="G27" s="1"/>
  <c r="K27" s="1"/>
  <c r="DK26"/>
  <c r="DJ26"/>
  <c r="CG26"/>
  <c r="CC26"/>
  <c r="BY26"/>
  <c r="BU26"/>
  <c r="BQ26"/>
  <c r="BM26"/>
  <c r="BI26"/>
  <c r="BE26"/>
  <c r="BA26"/>
  <c r="AW26"/>
  <c r="AS26"/>
  <c r="AO26"/>
  <c r="AK26"/>
  <c r="AG26"/>
  <c r="AC26"/>
  <c r="Y26"/>
  <c r="U26"/>
  <c r="O26"/>
  <c r="N26"/>
  <c r="M26" s="1"/>
  <c r="H26"/>
  <c r="G26" s="1"/>
  <c r="K26" s="1"/>
  <c r="DK25"/>
  <c r="DJ25"/>
  <c r="CG25"/>
  <c r="CC25"/>
  <c r="BY25"/>
  <c r="BU25"/>
  <c r="BQ25"/>
  <c r="BM25"/>
  <c r="BI25"/>
  <c r="BE25"/>
  <c r="BA25"/>
  <c r="AW25"/>
  <c r="AS25"/>
  <c r="AO25"/>
  <c r="AK25"/>
  <c r="AG25"/>
  <c r="AC25"/>
  <c r="Y25"/>
  <c r="U25"/>
  <c r="O25"/>
  <c r="N25"/>
  <c r="M25" s="1"/>
  <c r="H25"/>
  <c r="L25" s="1"/>
  <c r="P25" s="1"/>
  <c r="DK24"/>
  <c r="DJ24"/>
  <c r="CG24"/>
  <c r="CC24"/>
  <c r="BY24"/>
  <c r="BU24"/>
  <c r="BQ24"/>
  <c r="BM24"/>
  <c r="BI24"/>
  <c r="BE24"/>
  <c r="BA24"/>
  <c r="AW24"/>
  <c r="AS24"/>
  <c r="AO24"/>
  <c r="AK24"/>
  <c r="AG24"/>
  <c r="AC24"/>
  <c r="Y24"/>
  <c r="U24"/>
  <c r="O24"/>
  <c r="N24"/>
  <c r="M24"/>
  <c r="L24"/>
  <c r="P24" s="1"/>
  <c r="H24"/>
  <c r="G24"/>
  <c r="K24" s="1"/>
  <c r="DK23"/>
  <c r="DJ23"/>
  <c r="CG23"/>
  <c r="CC23"/>
  <c r="BY23"/>
  <c r="BU23"/>
  <c r="BQ23"/>
  <c r="BM23"/>
  <c r="BI23"/>
  <c r="BE23"/>
  <c r="BA23"/>
  <c r="AW23"/>
  <c r="AS23"/>
  <c r="AO23"/>
  <c r="AK23"/>
  <c r="AG23"/>
  <c r="AC23"/>
  <c r="Y23"/>
  <c r="U23"/>
  <c r="O23"/>
  <c r="N23"/>
  <c r="M23" s="1"/>
  <c r="L23"/>
  <c r="H23"/>
  <c r="G23" s="1"/>
  <c r="K23" s="1"/>
  <c r="DK22"/>
  <c r="DJ22"/>
  <c r="CG22"/>
  <c r="CC22"/>
  <c r="BY22"/>
  <c r="BU22"/>
  <c r="BQ22"/>
  <c r="BM22"/>
  <c r="BI22"/>
  <c r="BE22"/>
  <c r="BA22"/>
  <c r="AW22"/>
  <c r="AS22"/>
  <c r="AO22"/>
  <c r="AK22"/>
  <c r="AG22"/>
  <c r="AC22"/>
  <c r="Y22"/>
  <c r="U22"/>
  <c r="O22"/>
  <c r="N22"/>
  <c r="M22" s="1"/>
  <c r="H22"/>
  <c r="G22" s="1"/>
  <c r="K22" s="1"/>
  <c r="DK21"/>
  <c r="DJ21"/>
  <c r="CG21"/>
  <c r="CC21"/>
  <c r="BY21"/>
  <c r="BU21"/>
  <c r="BQ21"/>
  <c r="BM21"/>
  <c r="BI21"/>
  <c r="BE21"/>
  <c r="BA21"/>
  <c r="AW21"/>
  <c r="AS21"/>
  <c r="AO21"/>
  <c r="AK21"/>
  <c r="AG21"/>
  <c r="AC21"/>
  <c r="Y21"/>
  <c r="U21"/>
  <c r="O21"/>
  <c r="N21"/>
  <c r="M21" s="1"/>
  <c r="H21"/>
  <c r="L21" s="1"/>
  <c r="P21" s="1"/>
  <c r="DK20"/>
  <c r="DJ20"/>
  <c r="CG20"/>
  <c r="CC20"/>
  <c r="BY20"/>
  <c r="BU20"/>
  <c r="BQ20"/>
  <c r="BM20"/>
  <c r="BI20"/>
  <c r="BE20"/>
  <c r="BA20"/>
  <c r="AW20"/>
  <c r="AS20"/>
  <c r="AO20"/>
  <c r="AK20"/>
  <c r="AG20"/>
  <c r="AC20"/>
  <c r="Y20"/>
  <c r="U20"/>
  <c r="O20"/>
  <c r="N20"/>
  <c r="M20"/>
  <c r="L20"/>
  <c r="P20" s="1"/>
  <c r="H20"/>
  <c r="G20"/>
  <c r="K20" s="1"/>
  <c r="DK19"/>
  <c r="DJ19"/>
  <c r="CG19"/>
  <c r="CC19"/>
  <c r="BY19"/>
  <c r="BU19"/>
  <c r="BQ19"/>
  <c r="BM19"/>
  <c r="BI19"/>
  <c r="BE19"/>
  <c r="BA19"/>
  <c r="AW19"/>
  <c r="AS19"/>
  <c r="AO19"/>
  <c r="AK19"/>
  <c r="AG19"/>
  <c r="AC19"/>
  <c r="Y19"/>
  <c r="U19"/>
  <c r="O19"/>
  <c r="N19"/>
  <c r="M19" s="1"/>
  <c r="L19"/>
  <c r="P19" s="1"/>
  <c r="H19"/>
  <c r="G19" s="1"/>
  <c r="K19" s="1"/>
  <c r="DK18"/>
  <c r="DJ18"/>
  <c r="CG18"/>
  <c r="CC18"/>
  <c r="BY18"/>
  <c r="BU18"/>
  <c r="BQ18"/>
  <c r="BM18"/>
  <c r="BI18"/>
  <c r="BE18"/>
  <c r="BA18"/>
  <c r="AW18"/>
  <c r="AS18"/>
  <c r="AO18"/>
  <c r="AK18"/>
  <c r="AG18"/>
  <c r="AC18"/>
  <c r="Y18"/>
  <c r="U18"/>
  <c r="O18"/>
  <c r="N18"/>
  <c r="M18" s="1"/>
  <c r="H18"/>
  <c r="G18" s="1"/>
  <c r="K18" s="1"/>
  <c r="DK17"/>
  <c r="DJ17"/>
  <c r="CG17"/>
  <c r="CC17"/>
  <c r="BY17"/>
  <c r="BU17"/>
  <c r="BQ17"/>
  <c r="BM17"/>
  <c r="BI17"/>
  <c r="BE17"/>
  <c r="BA17"/>
  <c r="AW17"/>
  <c r="AS17"/>
  <c r="AO17"/>
  <c r="AK17"/>
  <c r="AG17"/>
  <c r="AC17"/>
  <c r="Y17"/>
  <c r="U17"/>
  <c r="O17"/>
  <c r="N17"/>
  <c r="M17" s="1"/>
  <c r="H17"/>
  <c r="L17" s="1"/>
  <c r="P17" s="1"/>
  <c r="DK16"/>
  <c r="DJ16"/>
  <c r="CG16"/>
  <c r="CC16"/>
  <c r="BY16"/>
  <c r="BU16"/>
  <c r="BQ16"/>
  <c r="BM16"/>
  <c r="BI16"/>
  <c r="BE16"/>
  <c r="BA16"/>
  <c r="AW16"/>
  <c r="AS16"/>
  <c r="AO16"/>
  <c r="AK16"/>
  <c r="AG16"/>
  <c r="AC16"/>
  <c r="Y16"/>
  <c r="U16"/>
  <c r="O16"/>
  <c r="N16"/>
  <c r="M16"/>
  <c r="L16"/>
  <c r="P16" s="1"/>
  <c r="H16"/>
  <c r="G16"/>
  <c r="K16" s="1"/>
  <c r="DK15"/>
  <c r="DJ15"/>
  <c r="CG15"/>
  <c r="CC15"/>
  <c r="BY15"/>
  <c r="BU15"/>
  <c r="BQ15"/>
  <c r="BM15"/>
  <c r="BI15"/>
  <c r="BE15"/>
  <c r="BA15"/>
  <c r="AW15"/>
  <c r="AS15"/>
  <c r="AO15"/>
  <c r="AK15"/>
  <c r="AG15"/>
  <c r="AC15"/>
  <c r="Y15"/>
  <c r="U15"/>
  <c r="O15"/>
  <c r="N15"/>
  <c r="M15" s="1"/>
  <c r="L15"/>
  <c r="P15" s="1"/>
  <c r="H15"/>
  <c r="G15" s="1"/>
  <c r="K15" s="1"/>
  <c r="DK14"/>
  <c r="DJ14"/>
  <c r="CG14"/>
  <c r="CC14"/>
  <c r="BY14"/>
  <c r="BU14"/>
  <c r="BQ14"/>
  <c r="BM14"/>
  <c r="BI14"/>
  <c r="BE14"/>
  <c r="BA14"/>
  <c r="AW14"/>
  <c r="AS14"/>
  <c r="AO14"/>
  <c r="AK14"/>
  <c r="AG14"/>
  <c r="AC14"/>
  <c r="Y14"/>
  <c r="U14"/>
  <c r="O14"/>
  <c r="N14"/>
  <c r="M14" s="1"/>
  <c r="H14"/>
  <c r="G14" s="1"/>
  <c r="K14" s="1"/>
  <c r="DK13"/>
  <c r="DJ13"/>
  <c r="CG13"/>
  <c r="CC13"/>
  <c r="BY13"/>
  <c r="BU13"/>
  <c r="BQ13"/>
  <c r="BM13"/>
  <c r="BI13"/>
  <c r="BE13"/>
  <c r="BA13"/>
  <c r="AW13"/>
  <c r="AS13"/>
  <c r="AO13"/>
  <c r="AK13"/>
  <c r="AG13"/>
  <c r="AC13"/>
  <c r="Y13"/>
  <c r="U13"/>
  <c r="O13"/>
  <c r="N13"/>
  <c r="M13" s="1"/>
  <c r="H13"/>
  <c r="L13" s="1"/>
  <c r="DK12"/>
  <c r="DJ12"/>
  <c r="CG12"/>
  <c r="CC12"/>
  <c r="BY12"/>
  <c r="BU12"/>
  <c r="BQ12"/>
  <c r="BM12"/>
  <c r="BI12"/>
  <c r="BE12"/>
  <c r="BA12"/>
  <c r="AW12"/>
  <c r="AS12"/>
  <c r="AO12"/>
  <c r="AK12"/>
  <c r="AG12"/>
  <c r="AC12"/>
  <c r="Y12"/>
  <c r="U12"/>
  <c r="O12"/>
  <c r="N12"/>
  <c r="M12"/>
  <c r="L12"/>
  <c r="P12" s="1"/>
  <c r="H12"/>
  <c r="G12"/>
  <c r="K12" s="1"/>
  <c r="DK11"/>
  <c r="DJ11"/>
  <c r="CG11"/>
  <c r="CC11"/>
  <c r="BY11"/>
  <c r="BU11"/>
  <c r="BQ11"/>
  <c r="BM11"/>
  <c r="BI11"/>
  <c r="BE11"/>
  <c r="BA11"/>
  <c r="AW11"/>
  <c r="AS11"/>
  <c r="AO11"/>
  <c r="AK11"/>
  <c r="AG11"/>
  <c r="AC11"/>
  <c r="Y11"/>
  <c r="U11"/>
  <c r="O11"/>
  <c r="N11"/>
  <c r="M11" s="1"/>
  <c r="L11"/>
  <c r="P11" s="1"/>
  <c r="H11"/>
  <c r="G11" s="1"/>
  <c r="K11" s="1"/>
  <c r="DK10"/>
  <c r="DJ10"/>
  <c r="CG10"/>
  <c r="CC10"/>
  <c r="BY10"/>
  <c r="BU10"/>
  <c r="BQ10"/>
  <c r="BM10"/>
  <c r="BI10"/>
  <c r="BE10"/>
  <c r="BA10"/>
  <c r="AW10"/>
  <c r="AS10"/>
  <c r="AO10"/>
  <c r="AK10"/>
  <c r="AG10"/>
  <c r="AC10"/>
  <c r="Y10"/>
  <c r="U10"/>
  <c r="O10"/>
  <c r="N10"/>
  <c r="M10" s="1"/>
  <c r="H10"/>
  <c r="G10" s="1"/>
  <c r="K10" s="1"/>
  <c r="DK9"/>
  <c r="DJ9"/>
  <c r="CG9"/>
  <c r="CC9"/>
  <c r="BY9"/>
  <c r="BU9"/>
  <c r="BQ9"/>
  <c r="BM9"/>
  <c r="BI9"/>
  <c r="BE9"/>
  <c r="BA9"/>
  <c r="AW9"/>
  <c r="AS9"/>
  <c r="AO9"/>
  <c r="AK9"/>
  <c r="AG9"/>
  <c r="AC9"/>
  <c r="Y9"/>
  <c r="U9"/>
  <c r="O9"/>
  <c r="N9"/>
  <c r="M9" s="1"/>
  <c r="H9"/>
  <c r="L9" s="1"/>
  <c r="DK8"/>
  <c r="DJ8"/>
  <c r="CG8"/>
  <c r="CG40" s="1"/>
  <c r="CC8"/>
  <c r="CC40" s="1"/>
  <c r="BY8"/>
  <c r="BY40" s="1"/>
  <c r="BU8"/>
  <c r="BU40" s="1"/>
  <c r="BQ8"/>
  <c r="BQ40" s="1"/>
  <c r="BM8"/>
  <c r="BM40" s="1"/>
  <c r="BI8"/>
  <c r="BI40" s="1"/>
  <c r="BE8"/>
  <c r="BE40" s="1"/>
  <c r="BA8"/>
  <c r="BA40" s="1"/>
  <c r="AW8"/>
  <c r="AW40" s="1"/>
  <c r="AS8"/>
  <c r="AS40" s="1"/>
  <c r="AO8"/>
  <c r="AO40" s="1"/>
  <c r="AK8"/>
  <c r="AK40" s="1"/>
  <c r="AG8"/>
  <c r="AG40" s="1"/>
  <c r="AC8"/>
  <c r="AC40" s="1"/>
  <c r="Y8"/>
  <c r="Y40" s="1"/>
  <c r="U8"/>
  <c r="U40" s="1"/>
  <c r="O8"/>
  <c r="O40" s="1"/>
  <c r="N8"/>
  <c r="N40" s="1"/>
  <c r="M8"/>
  <c r="L8"/>
  <c r="H8"/>
  <c r="H40" s="1"/>
  <c r="G40" s="1"/>
  <c r="G8"/>
  <c r="K8" s="1"/>
  <c r="G7"/>
  <c r="K7" s="1"/>
  <c r="DS19" i="18"/>
  <c r="DR19"/>
  <c r="DQ19"/>
  <c r="DP19"/>
  <c r="DM19"/>
  <c r="DL19"/>
  <c r="DN19" s="1"/>
  <c r="DK19"/>
  <c r="DO19" s="1"/>
  <c r="DJ19"/>
  <c r="DI19"/>
  <c r="DH19"/>
  <c r="DG19"/>
  <c r="DF19"/>
  <c r="DE19"/>
  <c r="DD19"/>
  <c r="DC19"/>
  <c r="DB19"/>
  <c r="DA19"/>
  <c r="CZ19"/>
  <c r="CY19"/>
  <c r="CX19"/>
  <c r="CW19"/>
  <c r="CV19"/>
  <c r="CU19"/>
  <c r="CT19"/>
  <c r="CS19"/>
  <c r="CR19"/>
  <c r="CQ19"/>
  <c r="CP19"/>
  <c r="CO19"/>
  <c r="CN19"/>
  <c r="CM19"/>
  <c r="CL19"/>
  <c r="CJ19"/>
  <c r="CI19"/>
  <c r="CH19"/>
  <c r="CF19"/>
  <c r="CE19"/>
  <c r="CD19"/>
  <c r="CB19"/>
  <c r="CA19"/>
  <c r="BZ19"/>
  <c r="BX19"/>
  <c r="BW19"/>
  <c r="BV19"/>
  <c r="BT19"/>
  <c r="BS19"/>
  <c r="BR19"/>
  <c r="BP19"/>
  <c r="BO19"/>
  <c r="BN19"/>
  <c r="BL19"/>
  <c r="BK19"/>
  <c r="BJ19"/>
  <c r="BH19"/>
  <c r="BG19"/>
  <c r="BF19"/>
  <c r="BD19"/>
  <c r="BC19"/>
  <c r="BB19"/>
  <c r="AZ19"/>
  <c r="AY19"/>
  <c r="AX19"/>
  <c r="AV19"/>
  <c r="AU19"/>
  <c r="AT19"/>
  <c r="AR19"/>
  <c r="AQ19"/>
  <c r="AP19"/>
  <c r="AN19"/>
  <c r="AM19"/>
  <c r="AL19"/>
  <c r="AJ19"/>
  <c r="AI19"/>
  <c r="AH19"/>
  <c r="AF19"/>
  <c r="AE19"/>
  <c r="AD19"/>
  <c r="AB19"/>
  <c r="AA19"/>
  <c r="Z19"/>
  <c r="X19"/>
  <c r="W19"/>
  <c r="V19"/>
  <c r="U19"/>
  <c r="N19"/>
  <c r="F19"/>
  <c r="DO18"/>
  <c r="DN18"/>
  <c r="CK18"/>
  <c r="CG18"/>
  <c r="CC18"/>
  <c r="BY18"/>
  <c r="BU18"/>
  <c r="BQ18"/>
  <c r="BM18"/>
  <c r="BI18"/>
  <c r="BE18"/>
  <c r="BA18"/>
  <c r="AW18"/>
  <c r="AS18"/>
  <c r="AO18"/>
  <c r="AK18"/>
  <c r="AG18"/>
  <c r="AC18"/>
  <c r="Y18"/>
  <c r="S18"/>
  <c r="R18"/>
  <c r="Q18" s="1"/>
  <c r="L18"/>
  <c r="P18" s="1"/>
  <c r="H18"/>
  <c r="DO17"/>
  <c r="DN17"/>
  <c r="CK17"/>
  <c r="CG17"/>
  <c r="CC17"/>
  <c r="BY17"/>
  <c r="BU17"/>
  <c r="BQ17"/>
  <c r="BM17"/>
  <c r="BI17"/>
  <c r="BE17"/>
  <c r="BA17"/>
  <c r="AW17"/>
  <c r="AS17"/>
  <c r="AO17"/>
  <c r="AK17"/>
  <c r="AG17"/>
  <c r="AC17"/>
  <c r="Y17"/>
  <c r="S17"/>
  <c r="R17"/>
  <c r="Q17" s="1"/>
  <c r="L17"/>
  <c r="P17" s="1"/>
  <c r="H17"/>
  <c r="DO16"/>
  <c r="DN16"/>
  <c r="CK16"/>
  <c r="CG16"/>
  <c r="CC16"/>
  <c r="BY16"/>
  <c r="BU16"/>
  <c r="BQ16"/>
  <c r="BM16"/>
  <c r="BI16"/>
  <c r="BE16"/>
  <c r="BA16"/>
  <c r="AW16"/>
  <c r="AS16"/>
  <c r="AO16"/>
  <c r="AK16"/>
  <c r="AG16"/>
  <c r="AC16"/>
  <c r="Y16"/>
  <c r="S16"/>
  <c r="R16"/>
  <c r="Q16" s="1"/>
  <c r="L16"/>
  <c r="P16" s="1"/>
  <c r="T16" s="1"/>
  <c r="H16"/>
  <c r="DO15"/>
  <c r="DN15"/>
  <c r="CK15"/>
  <c r="CG15"/>
  <c r="CC15"/>
  <c r="BY15"/>
  <c r="BU15"/>
  <c r="BQ15"/>
  <c r="BM15"/>
  <c r="BI15"/>
  <c r="BE15"/>
  <c r="BA15"/>
  <c r="AW15"/>
  <c r="AS15"/>
  <c r="AO15"/>
  <c r="AK15"/>
  <c r="AC15"/>
  <c r="Y15"/>
  <c r="S15"/>
  <c r="R15"/>
  <c r="Q15"/>
  <c r="L15"/>
  <c r="P15" s="1"/>
  <c r="T15" s="1"/>
  <c r="J15"/>
  <c r="O15" s="1"/>
  <c r="H15"/>
  <c r="DO14"/>
  <c r="DN14"/>
  <c r="CK14"/>
  <c r="CG14"/>
  <c r="CC14"/>
  <c r="BY14"/>
  <c r="BU14"/>
  <c r="BQ14"/>
  <c r="BM14"/>
  <c r="BI14"/>
  <c r="BE14"/>
  <c r="BA14"/>
  <c r="AW14"/>
  <c r="AS14"/>
  <c r="AO14"/>
  <c r="AK14"/>
  <c r="AG14"/>
  <c r="AC14"/>
  <c r="Y14"/>
  <c r="S14"/>
  <c r="R14"/>
  <c r="Q14" s="1"/>
  <c r="L14"/>
  <c r="J14" s="1"/>
  <c r="O14" s="1"/>
  <c r="H14"/>
  <c r="DO13"/>
  <c r="DN13"/>
  <c r="CK13"/>
  <c r="CG13"/>
  <c r="CC13"/>
  <c r="BY13"/>
  <c r="BU13"/>
  <c r="BQ13"/>
  <c r="BM13"/>
  <c r="BI13"/>
  <c r="BE13"/>
  <c r="BA13"/>
  <c r="AW13"/>
  <c r="AS13"/>
  <c r="AO13"/>
  <c r="AK13"/>
  <c r="AG13"/>
  <c r="AC13"/>
  <c r="Y13"/>
  <c r="S13"/>
  <c r="R13"/>
  <c r="Q13" s="1"/>
  <c r="L13"/>
  <c r="J13" s="1"/>
  <c r="O13" s="1"/>
  <c r="H13"/>
  <c r="DO12"/>
  <c r="DN12"/>
  <c r="CK12"/>
  <c r="CG12"/>
  <c r="CC12"/>
  <c r="BY12"/>
  <c r="BU12"/>
  <c r="BQ12"/>
  <c r="BM12"/>
  <c r="BI12"/>
  <c r="BE12"/>
  <c r="BA12"/>
  <c r="AW12"/>
  <c r="AS12"/>
  <c r="AO12"/>
  <c r="AK12"/>
  <c r="AG12"/>
  <c r="AC12"/>
  <c r="Y12"/>
  <c r="S12"/>
  <c r="R12"/>
  <c r="Q12" s="1"/>
  <c r="L12"/>
  <c r="J12" s="1"/>
  <c r="O12" s="1"/>
  <c r="H12"/>
  <c r="DO11"/>
  <c r="DN11"/>
  <c r="CK11"/>
  <c r="CG11"/>
  <c r="CC11"/>
  <c r="BY11"/>
  <c r="BU11"/>
  <c r="BQ11"/>
  <c r="BM11"/>
  <c r="BI11"/>
  <c r="BE11"/>
  <c r="BA11"/>
  <c r="AW11"/>
  <c r="AS11"/>
  <c r="AO11"/>
  <c r="AK11"/>
  <c r="AG11"/>
  <c r="AC11"/>
  <c r="Y11"/>
  <c r="S11"/>
  <c r="R11"/>
  <c r="Q11" s="1"/>
  <c r="L11"/>
  <c r="J11" s="1"/>
  <c r="O11" s="1"/>
  <c r="H11"/>
  <c r="DO10"/>
  <c r="DN10"/>
  <c r="CK10"/>
  <c r="CG10"/>
  <c r="CC10"/>
  <c r="BY10"/>
  <c r="BU10"/>
  <c r="BQ10"/>
  <c r="BM10"/>
  <c r="BI10"/>
  <c r="BE10"/>
  <c r="BA10"/>
  <c r="AW10"/>
  <c r="AS10"/>
  <c r="AO10"/>
  <c r="AK10"/>
  <c r="AG10"/>
  <c r="AC10"/>
  <c r="Y10"/>
  <c r="S10"/>
  <c r="R10"/>
  <c r="Q10" s="1"/>
  <c r="L10"/>
  <c r="J10" s="1"/>
  <c r="O10" s="1"/>
  <c r="H10"/>
  <c r="DO9"/>
  <c r="DN9"/>
  <c r="CK9"/>
  <c r="CG9"/>
  <c r="CC9"/>
  <c r="BY9"/>
  <c r="BU9"/>
  <c r="BQ9"/>
  <c r="BM9"/>
  <c r="BI9"/>
  <c r="BE9"/>
  <c r="BA9"/>
  <c r="AW9"/>
  <c r="AS9"/>
  <c r="AO9"/>
  <c r="AK9"/>
  <c r="AG9"/>
  <c r="AC9"/>
  <c r="Y9"/>
  <c r="S9"/>
  <c r="R9"/>
  <c r="Q9" s="1"/>
  <c r="L9"/>
  <c r="J9" s="1"/>
  <c r="O9" s="1"/>
  <c r="H9"/>
  <c r="DO8"/>
  <c r="DN8"/>
  <c r="CK8"/>
  <c r="CK19" s="1"/>
  <c r="CG8"/>
  <c r="CG19" s="1"/>
  <c r="CC8"/>
  <c r="CC19" s="1"/>
  <c r="BY8"/>
  <c r="BY19" s="1"/>
  <c r="BU8"/>
  <c r="BU19" s="1"/>
  <c r="BQ8"/>
  <c r="BQ19" s="1"/>
  <c r="BM8"/>
  <c r="BM19" s="1"/>
  <c r="BI8"/>
  <c r="BI19" s="1"/>
  <c r="BE8"/>
  <c r="BE19" s="1"/>
  <c r="BA8"/>
  <c r="BA19" s="1"/>
  <c r="AW8"/>
  <c r="AW19" s="1"/>
  <c r="AS8"/>
  <c r="AS19" s="1"/>
  <c r="AO8"/>
  <c r="AO19" s="1"/>
  <c r="AK8"/>
  <c r="AK19" s="1"/>
  <c r="AG8"/>
  <c r="AG19" s="1"/>
  <c r="AC8"/>
  <c r="AC19" s="1"/>
  <c r="Y8"/>
  <c r="Y19" s="1"/>
  <c r="S8"/>
  <c r="S19" s="1"/>
  <c r="R8"/>
  <c r="Q8" s="1"/>
  <c r="Q19" s="1"/>
  <c r="L8"/>
  <c r="J8" s="1"/>
  <c r="H8"/>
  <c r="H19" s="1"/>
  <c r="P12" i="8"/>
  <c r="N29" i="7"/>
  <c r="L29"/>
  <c r="N61" i="5"/>
  <c r="L61"/>
  <c r="N60"/>
  <c r="L60"/>
  <c r="N59"/>
  <c r="L59"/>
  <c r="N58"/>
  <c r="L58"/>
  <c r="N57"/>
  <c r="L57"/>
  <c r="N56"/>
  <c r="L56"/>
  <c r="N55"/>
  <c r="L55"/>
  <c r="N54"/>
  <c r="L54"/>
  <c r="N53"/>
  <c r="L53"/>
  <c r="N52"/>
  <c r="L52"/>
  <c r="N51"/>
  <c r="L51"/>
  <c r="N50"/>
  <c r="L50"/>
  <c r="N49"/>
  <c r="L49"/>
  <c r="N48"/>
  <c r="L48"/>
  <c r="N47"/>
  <c r="L47"/>
  <c r="N46"/>
  <c r="L46"/>
  <c r="N45"/>
  <c r="L45"/>
  <c r="N44"/>
  <c r="L44"/>
  <c r="N43"/>
  <c r="L43"/>
  <c r="N42"/>
  <c r="L42"/>
  <c r="N41"/>
  <c r="L41"/>
  <c r="N40"/>
  <c r="L40"/>
  <c r="N39"/>
  <c r="L39"/>
  <c r="N38"/>
  <c r="L38"/>
  <c r="N37"/>
  <c r="L37"/>
  <c r="N36"/>
  <c r="L36"/>
  <c r="N35"/>
  <c r="L35"/>
  <c r="N34"/>
  <c r="L34"/>
  <c r="N33"/>
  <c r="L33"/>
  <c r="N32"/>
  <c r="L32"/>
  <c r="N31"/>
  <c r="L31"/>
  <c r="N30"/>
  <c r="L30"/>
  <c r="N29"/>
  <c r="L29"/>
  <c r="N28"/>
  <c r="L28"/>
  <c r="N27"/>
  <c r="L27"/>
  <c r="N26"/>
  <c r="L26"/>
  <c r="N25"/>
  <c r="L25"/>
  <c r="N24"/>
  <c r="L24"/>
  <c r="N23"/>
  <c r="L23"/>
  <c r="N22"/>
  <c r="L22"/>
  <c r="N21"/>
  <c r="L21"/>
  <c r="N20"/>
  <c r="L20"/>
  <c r="N19"/>
  <c r="L19"/>
  <c r="N18"/>
  <c r="L18"/>
  <c r="N17"/>
  <c r="L17"/>
  <c r="N16"/>
  <c r="L16"/>
  <c r="N15"/>
  <c r="L15"/>
  <c r="N14"/>
  <c r="L14"/>
  <c r="N13"/>
  <c r="L13"/>
  <c r="N12"/>
  <c r="L12"/>
  <c r="N11"/>
  <c r="L11"/>
  <c r="N10"/>
  <c r="L10"/>
  <c r="N9"/>
  <c r="L9"/>
  <c r="N8"/>
  <c r="N62" s="1"/>
  <c r="L8"/>
  <c r="L62" s="1"/>
  <c r="P9" i="4"/>
  <c r="N34" i="3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T67" i="2"/>
  <c r="U67"/>
  <c r="V67"/>
  <c r="S67"/>
  <c r="V31" i="1"/>
  <c r="N17" i="11" l="1"/>
  <c r="I17"/>
  <c r="M17" s="1"/>
  <c r="N19"/>
  <c r="I19"/>
  <c r="M19" s="1"/>
  <c r="R21"/>
  <c r="O16"/>
  <c r="I18"/>
  <c r="M18" s="1"/>
  <c r="I20"/>
  <c r="M20" s="1"/>
  <c r="P21"/>
  <c r="O17"/>
  <c r="O8"/>
  <c r="O21" s="1"/>
  <c r="N9"/>
  <c r="N10"/>
  <c r="N11"/>
  <c r="N12"/>
  <c r="N13"/>
  <c r="N14"/>
  <c r="N15"/>
  <c r="N16"/>
  <c r="J8"/>
  <c r="N11" i="12"/>
  <c r="I11"/>
  <c r="M11" s="1"/>
  <c r="N15"/>
  <c r="I15"/>
  <c r="M15" s="1"/>
  <c r="O12"/>
  <c r="I19"/>
  <c r="M19" s="1"/>
  <c r="O21"/>
  <c r="O17"/>
  <c r="J8"/>
  <c r="J21" s="1"/>
  <c r="N13"/>
  <c r="I13"/>
  <c r="M13" s="1"/>
  <c r="N9"/>
  <c r="I9"/>
  <c r="M9" s="1"/>
  <c r="N18"/>
  <c r="I18"/>
  <c r="M18" s="1"/>
  <c r="N14"/>
  <c r="I14"/>
  <c r="M14" s="1"/>
  <c r="N10"/>
  <c r="I10"/>
  <c r="M10" s="1"/>
  <c r="N17"/>
  <c r="I17"/>
  <c r="M17" s="1"/>
  <c r="N8"/>
  <c r="N12"/>
  <c r="N16"/>
  <c r="N20"/>
  <c r="P21"/>
  <c r="I8"/>
  <c r="N29" i="13"/>
  <c r="I29"/>
  <c r="M29" s="1"/>
  <c r="J30"/>
  <c r="I30" s="1"/>
  <c r="N28"/>
  <c r="I28"/>
  <c r="M28" s="1"/>
  <c r="I8"/>
  <c r="M8" s="1"/>
  <c r="O8"/>
  <c r="O30" s="1"/>
  <c r="I9"/>
  <c r="M9" s="1"/>
  <c r="I10"/>
  <c r="M10" s="1"/>
  <c r="I11"/>
  <c r="M11" s="1"/>
  <c r="I12"/>
  <c r="M12" s="1"/>
  <c r="I13"/>
  <c r="M13" s="1"/>
  <c r="I14"/>
  <c r="M14" s="1"/>
  <c r="I15"/>
  <c r="M15" s="1"/>
  <c r="I16"/>
  <c r="M16" s="1"/>
  <c r="I17"/>
  <c r="M17" s="1"/>
  <c r="I18"/>
  <c r="M18" s="1"/>
  <c r="I19"/>
  <c r="M19" s="1"/>
  <c r="I20"/>
  <c r="M20" s="1"/>
  <c r="I21"/>
  <c r="M21" s="1"/>
  <c r="I22"/>
  <c r="M22" s="1"/>
  <c r="I23"/>
  <c r="M23" s="1"/>
  <c r="I24"/>
  <c r="M24" s="1"/>
  <c r="I25"/>
  <c r="M25" s="1"/>
  <c r="I26"/>
  <c r="M26" s="1"/>
  <c r="I27"/>
  <c r="M27" s="1"/>
  <c r="N8"/>
  <c r="N9" i="14"/>
  <c r="H9"/>
  <c r="L9" s="1"/>
  <c r="H18"/>
  <c r="L18" s="1"/>
  <c r="N18"/>
  <c r="N25"/>
  <c r="H25"/>
  <c r="L25" s="1"/>
  <c r="N13"/>
  <c r="H13"/>
  <c r="L13" s="1"/>
  <c r="H22"/>
  <c r="L22" s="1"/>
  <c r="N22"/>
  <c r="N29"/>
  <c r="H29"/>
  <c r="L29" s="1"/>
  <c r="H10"/>
  <c r="L10" s="1"/>
  <c r="N10"/>
  <c r="N17"/>
  <c r="H17"/>
  <c r="L17" s="1"/>
  <c r="H26"/>
  <c r="L26" s="1"/>
  <c r="N26"/>
  <c r="J31"/>
  <c r="H31" s="1"/>
  <c r="H14"/>
  <c r="L14" s="1"/>
  <c r="N14"/>
  <c r="N21"/>
  <c r="H21"/>
  <c r="L21" s="1"/>
  <c r="H11"/>
  <c r="L11" s="1"/>
  <c r="H15"/>
  <c r="L15" s="1"/>
  <c r="H19"/>
  <c r="L19" s="1"/>
  <c r="H23"/>
  <c r="L23" s="1"/>
  <c r="H27"/>
  <c r="L27" s="1"/>
  <c r="H8"/>
  <c r="L8" s="1"/>
  <c r="O8"/>
  <c r="O31" s="1"/>
  <c r="H12"/>
  <c r="L12" s="1"/>
  <c r="H16"/>
  <c r="L16" s="1"/>
  <c r="H20"/>
  <c r="L20" s="1"/>
  <c r="H24"/>
  <c r="L24" s="1"/>
  <c r="H28"/>
  <c r="L28" s="1"/>
  <c r="N8"/>
  <c r="N31" s="1"/>
  <c r="N9" i="15"/>
  <c r="I9"/>
  <c r="M9" s="1"/>
  <c r="O13"/>
  <c r="N12"/>
  <c r="I12"/>
  <c r="M12" s="1"/>
  <c r="J8"/>
  <c r="I11"/>
  <c r="M11" s="1"/>
  <c r="Q13"/>
  <c r="N31" i="16"/>
  <c r="I31"/>
  <c r="M31" s="1"/>
  <c r="N32"/>
  <c r="I32"/>
  <c r="M32" s="1"/>
  <c r="J33"/>
  <c r="I33" s="1"/>
  <c r="N30"/>
  <c r="I30"/>
  <c r="M30" s="1"/>
  <c r="I8"/>
  <c r="M8" s="1"/>
  <c r="O8"/>
  <c r="O33" s="1"/>
  <c r="I9"/>
  <c r="M9" s="1"/>
  <c r="I10"/>
  <c r="M10" s="1"/>
  <c r="I11"/>
  <c r="M11" s="1"/>
  <c r="I12"/>
  <c r="M12" s="1"/>
  <c r="I13"/>
  <c r="M13" s="1"/>
  <c r="I14"/>
  <c r="M14" s="1"/>
  <c r="I15"/>
  <c r="M15" s="1"/>
  <c r="I16"/>
  <c r="M16" s="1"/>
  <c r="I17"/>
  <c r="M17" s="1"/>
  <c r="I18"/>
  <c r="M18" s="1"/>
  <c r="I19"/>
  <c r="M19" s="1"/>
  <c r="I20"/>
  <c r="M20" s="1"/>
  <c r="I21"/>
  <c r="M21" s="1"/>
  <c r="I22"/>
  <c r="M22" s="1"/>
  <c r="I23"/>
  <c r="M23" s="1"/>
  <c r="I24"/>
  <c r="M24" s="1"/>
  <c r="I25"/>
  <c r="M25" s="1"/>
  <c r="I26"/>
  <c r="M26" s="1"/>
  <c r="I27"/>
  <c r="M27" s="1"/>
  <c r="I28"/>
  <c r="M28" s="1"/>
  <c r="I29"/>
  <c r="M29" s="1"/>
  <c r="N8"/>
  <c r="P9" i="17"/>
  <c r="P13"/>
  <c r="M40"/>
  <c r="P23"/>
  <c r="L10"/>
  <c r="P10" s="1"/>
  <c r="L14"/>
  <c r="P14" s="1"/>
  <c r="L18"/>
  <c r="P18" s="1"/>
  <c r="L22"/>
  <c r="P22" s="1"/>
  <c r="L26"/>
  <c r="P26" s="1"/>
  <c r="L30"/>
  <c r="P30" s="1"/>
  <c r="L34"/>
  <c r="P34" s="1"/>
  <c r="L38"/>
  <c r="P8"/>
  <c r="G9"/>
  <c r="K9" s="1"/>
  <c r="K40" s="1"/>
  <c r="G13"/>
  <c r="K13" s="1"/>
  <c r="G17"/>
  <c r="K17" s="1"/>
  <c r="G21"/>
  <c r="K21" s="1"/>
  <c r="G25"/>
  <c r="K25" s="1"/>
  <c r="G29"/>
  <c r="K29" s="1"/>
  <c r="G33"/>
  <c r="K33" s="1"/>
  <c r="G37"/>
  <c r="K37" s="1"/>
  <c r="O8" i="18"/>
  <c r="T17"/>
  <c r="T18"/>
  <c r="P8"/>
  <c r="P9"/>
  <c r="T9" s="1"/>
  <c r="P10"/>
  <c r="T10" s="1"/>
  <c r="P11"/>
  <c r="T11" s="1"/>
  <c r="P12"/>
  <c r="T12" s="1"/>
  <c r="P13"/>
  <c r="T13" s="1"/>
  <c r="P14"/>
  <c r="T14" s="1"/>
  <c r="J16"/>
  <c r="O16" s="1"/>
  <c r="J17"/>
  <c r="O17" s="1"/>
  <c r="J18"/>
  <c r="O18" s="1"/>
  <c r="R19"/>
  <c r="L19"/>
  <c r="J21" i="11" l="1"/>
  <c r="N8"/>
  <c r="N21" s="1"/>
  <c r="I8"/>
  <c r="N21" i="12"/>
  <c r="M8"/>
  <c r="M21" s="1"/>
  <c r="I21"/>
  <c r="M30" i="13"/>
  <c r="N30"/>
  <c r="L31" i="14"/>
  <c r="N8" i="15"/>
  <c r="N13" s="1"/>
  <c r="I8"/>
  <c r="M8" s="1"/>
  <c r="M13" s="1"/>
  <c r="N33" i="16"/>
  <c r="M33"/>
  <c r="P40" i="17"/>
  <c r="L40"/>
  <c r="P19" i="18"/>
  <c r="T8"/>
  <c r="T19" s="1"/>
  <c r="J19"/>
  <c r="O19"/>
  <c r="I21" i="11" l="1"/>
  <c r="M8"/>
  <c r="M21" s="1"/>
</calcChain>
</file>

<file path=xl/sharedStrings.xml><?xml version="1.0" encoding="utf-8"?>
<sst xmlns="http://schemas.openxmlformats.org/spreadsheetml/2006/main" count="6802" uniqueCount="1738">
  <si>
    <t>jktLFkku vYila[;d foRr ,oa fodkl lgdkjh fuxe fyfeVsM</t>
  </si>
  <si>
    <t>vEcsMdj Hkou] IykV ua- th&amp;3@1]dejk ua- 403@412] r`rh; ry] flfoy ykbu jsyos Økflax ds ikl] t;iqjA</t>
  </si>
  <si>
    <t>mi;ksfxrk izek.k&amp;i= 2011&amp;12</t>
  </si>
  <si>
    <t>S. no.</t>
  </si>
  <si>
    <t>Benef. Name/Father's/ Husband's Name</t>
  </si>
  <si>
    <t>Rural</t>
  </si>
  <si>
    <t>Urban</t>
  </si>
  <si>
    <t>Purpuse</t>
  </si>
  <si>
    <t>Annual Income (Rs.) Below</t>
  </si>
  <si>
    <t>District</t>
  </si>
  <si>
    <t>City</t>
  </si>
  <si>
    <t>Village</t>
  </si>
  <si>
    <t>Town</t>
  </si>
  <si>
    <t>Post Office</t>
  </si>
  <si>
    <t>Taluka</t>
  </si>
  <si>
    <t>Activity Financed</t>
  </si>
  <si>
    <t>Scheme</t>
  </si>
  <si>
    <t>Sector</t>
  </si>
  <si>
    <t>Community</t>
  </si>
  <si>
    <t>Gender</t>
  </si>
  <si>
    <t>Area</t>
  </si>
  <si>
    <t>Project Cost (Rs)</t>
  </si>
  <si>
    <t>NMDFC Share (Rs)</t>
  </si>
  <si>
    <t>Margin Mony (10%.)</t>
  </si>
  <si>
    <t>Benef.'s Share (Rs.)</t>
  </si>
  <si>
    <t>Date Of  Finance</t>
  </si>
  <si>
    <t>D.D. No.</t>
  </si>
  <si>
    <t>Instalment No.</t>
  </si>
  <si>
    <t xml:space="preserve">eqUlh [kka @ Qdj [kka </t>
  </si>
  <si>
    <t>fdjkuk nqdku</t>
  </si>
  <si>
    <t xml:space="preserve">Hanumangarh </t>
  </si>
  <si>
    <t>muslim</t>
  </si>
  <si>
    <t>male</t>
  </si>
  <si>
    <t>24/6/2011</t>
  </si>
  <si>
    <t>lksgunhu @ lqHkkunhi</t>
  </si>
  <si>
    <t>dykWFk lVksj</t>
  </si>
  <si>
    <t>Nohar</t>
  </si>
  <si>
    <t>Meghsingpura</t>
  </si>
  <si>
    <t>sikh</t>
  </si>
  <si>
    <t>24/6/2012</t>
  </si>
  <si>
    <t xml:space="preserve">;kdqc [kka @ teky [kka </t>
  </si>
  <si>
    <t xml:space="preserve">Ms;jh </t>
  </si>
  <si>
    <t>Mandarpura</t>
  </si>
  <si>
    <t>24/6/2013</t>
  </si>
  <si>
    <t xml:space="preserve">gjnso flag @ n'kZu flag </t>
  </si>
  <si>
    <t>Pilibanga</t>
  </si>
  <si>
    <t>24/6/2014</t>
  </si>
  <si>
    <t>Jh yh;kdr vyh @ fpjkdnhu</t>
  </si>
  <si>
    <t>mandarpura</t>
  </si>
  <si>
    <t>24/6/2015</t>
  </si>
  <si>
    <t>eqLrkd @ uwjnhu</t>
  </si>
  <si>
    <t>QuhZpj nqdku</t>
  </si>
  <si>
    <t>Hanumangarh</t>
  </si>
  <si>
    <t>Jandwali</t>
  </si>
  <si>
    <t>24/6/2016</t>
  </si>
  <si>
    <t>Jherh tjhuk @ ;kdqc  [kka</t>
  </si>
  <si>
    <t>Ms;jh</t>
  </si>
  <si>
    <t>female</t>
  </si>
  <si>
    <t>24/6/2017</t>
  </si>
  <si>
    <t>tku eksgEen @ tehyqnhu</t>
  </si>
  <si>
    <t>fdjkuk LVksj</t>
  </si>
  <si>
    <t>Bhanipura</t>
  </si>
  <si>
    <t>24/6/2018</t>
  </si>
  <si>
    <t>Jh lknd[kka @ Qst eksgEen</t>
  </si>
  <si>
    <t>24/6/2019</t>
  </si>
  <si>
    <t>vlye [kka @ edcwy [kka</t>
  </si>
  <si>
    <t>Fefana</t>
  </si>
  <si>
    <t>24/6/2020</t>
  </si>
  <si>
    <t>[kq'kh eksgEen @ futkeqnhu</t>
  </si>
  <si>
    <t>fdjkuk</t>
  </si>
  <si>
    <t>24/6/2021</t>
  </si>
  <si>
    <t>Jherh ijohuk @ Qjhn eksgEen</t>
  </si>
  <si>
    <t>mandaapura</t>
  </si>
  <si>
    <t>24/6/2022</t>
  </si>
  <si>
    <t>Jh xQwjnhu @ bczkfge [kka</t>
  </si>
  <si>
    <t>24/6/2023</t>
  </si>
  <si>
    <t>Jh fy;kdr vyh @ 'kdqj [kka</t>
  </si>
  <si>
    <t>24/6/2024</t>
  </si>
  <si>
    <t xml:space="preserve">Jherh dqjs'kh;k @ lykeqnhu </t>
  </si>
  <si>
    <t>24/6/2025</t>
  </si>
  <si>
    <t>Qst eksgEen @ ekenhu</t>
  </si>
  <si>
    <t>Ms;jh]</t>
  </si>
  <si>
    <t>24/6/2026</t>
  </si>
  <si>
    <t xml:space="preserve">Jh Qk:d @ lrkj [kka </t>
  </si>
  <si>
    <t>bhadra</t>
  </si>
  <si>
    <t>24/6/2027</t>
  </si>
  <si>
    <t>Jh gjfoUnq flag @ flaxkjk flag</t>
  </si>
  <si>
    <t>LVwfM;ks ,ia ewoh fefDlax</t>
  </si>
  <si>
    <t>Tibbi</t>
  </si>
  <si>
    <t>Pahniwali</t>
  </si>
  <si>
    <t>24/6/2028</t>
  </si>
  <si>
    <t>tkosn [kku</t>
  </si>
  <si>
    <t>f'k{kk _.k I</t>
  </si>
  <si>
    <t>HANUMANGARH</t>
  </si>
  <si>
    <t>Muslim</t>
  </si>
  <si>
    <t>Male</t>
  </si>
  <si>
    <t>04.08.2011</t>
  </si>
  <si>
    <t>,001380</t>
  </si>
  <si>
    <t>eks- rkjhQ</t>
  </si>
  <si>
    <t>,001381</t>
  </si>
  <si>
    <t>v'kjQ vyh@Jh bls [kka</t>
  </si>
  <si>
    <t>xykscy bafLVV~;wV vkWQ bUkQksjes'ku VsDuksyksth] xzsVj uks,Mk</t>
  </si>
  <si>
    <t>20/1/12</t>
  </si>
  <si>
    <t>eksgEen rkjhQ@eksgEen gk:u</t>
  </si>
  <si>
    <t>Alfalah School of Engineering and Tech, Haryana</t>
  </si>
  <si>
    <t>vLye [kku</t>
  </si>
  <si>
    <t xml:space="preserve"> 'kSf{kd _.k </t>
  </si>
  <si>
    <t>mi;ksfxrk izek.k&amp;i= 2012&amp;13</t>
  </si>
  <si>
    <t>D.D./Cheq No.</t>
  </si>
  <si>
    <t>;qlqQ vyh@edlqn vyh</t>
  </si>
  <si>
    <t>ijpwu dh nqdku</t>
  </si>
  <si>
    <t>BPL</t>
  </si>
  <si>
    <t>hanumangarh</t>
  </si>
  <si>
    <t>-</t>
  </si>
  <si>
    <t>efLtn ds ikl okMZ u0 26 uksgj</t>
  </si>
  <si>
    <t>11.05.2012</t>
  </si>
  <si>
    <t>fu'kkjk chch@tYckj [kka</t>
  </si>
  <si>
    <t xml:space="preserve">flykbZ d&lt;kbZ </t>
  </si>
  <si>
    <r>
      <t xml:space="preserve">VPO </t>
    </r>
    <r>
      <rPr>
        <sz val="11"/>
        <rFont val="Kruti Dev 010"/>
      </rPr>
      <t>fddjokyh rg0 laxfj;k</t>
    </r>
  </si>
  <si>
    <t xml:space="preserve">egcqc vyh@lnhd [kka </t>
  </si>
  <si>
    <t>HkSl ikyu</t>
  </si>
  <si>
    <t>okMZ u0 9 rg0 jkorlj</t>
  </si>
  <si>
    <t>ethn [kka@lqcku [kka</t>
  </si>
  <si>
    <t>fdj;kuk</t>
  </si>
  <si>
    <t>Hkkuhiqjk ckl dfczlrku okyh xyh uksgj</t>
  </si>
  <si>
    <t>egewn [kka@lnhd [kka</t>
  </si>
  <si>
    <t>ÅaV xkMh</t>
  </si>
  <si>
    <t>okMZ u0 7 u;s tkEek efLtn ds ihNs jkorlj</t>
  </si>
  <si>
    <t>jktw [kka@lnhd [kka</t>
  </si>
  <si>
    <t>okMZ u0 7 jkorlj</t>
  </si>
  <si>
    <t xml:space="preserve">fy;kdr vyh@lqcku [kka </t>
  </si>
  <si>
    <t>okMZ u0a 3 Hkkuhiqjk uksgj</t>
  </si>
  <si>
    <t xml:space="preserve">tkosssn [kka@;qlwQ [kka </t>
  </si>
  <si>
    <t>okMZ u0 10 yksdks efLtn ds ikl guqekux&lt;</t>
  </si>
  <si>
    <t>lkou [kka@ljnkj vyh</t>
  </si>
  <si>
    <t xml:space="preserve">fdj;kuk </t>
  </si>
  <si>
    <t>okMZ u0 2 fddjokyh rg0 laxfj;k</t>
  </si>
  <si>
    <t xml:space="preserve">eydhr flga@pj.k flga </t>
  </si>
  <si>
    <t>okMZ u0 13 Mcyh jkBku ckl ekSyoh rg0 guqekux&lt;</t>
  </si>
  <si>
    <t>mleku [kka@le'kkn [kka</t>
  </si>
  <si>
    <t>le'kkn [kka@lQh eks0</t>
  </si>
  <si>
    <t xml:space="preserve">vtht [kkaa@eks0 vyh </t>
  </si>
  <si>
    <t xml:space="preserve">lqtk ekgh@[kq'kh eksg0 </t>
  </si>
  <si>
    <t>VPO fddjokyh rg0 laxfj;k</t>
  </si>
  <si>
    <t xml:space="preserve">ekss0 rqQSy@ 'skj eksgEen </t>
  </si>
  <si>
    <t>flykbZ dk;Z</t>
  </si>
  <si>
    <t xml:space="preserve">fuoklh fddjokyh </t>
  </si>
  <si>
    <t>lkou ekgh@eksgEen [kka</t>
  </si>
  <si>
    <t>nthZ dh nqdku</t>
  </si>
  <si>
    <t>xkao fddjokyh rglhy laxfj;k</t>
  </si>
  <si>
    <t xml:space="preserve">vlye@cjdr vyh </t>
  </si>
  <si>
    <t>okMZZ u0 8 jkorlj rg0 jkorlj</t>
  </si>
  <si>
    <t xml:space="preserve">lykeq@uckonhu </t>
  </si>
  <si>
    <t>jkex&lt; rg0 uksgj</t>
  </si>
  <si>
    <t xml:space="preserve">uthj [kka@lnhd [kka </t>
  </si>
  <si>
    <t>okMZ u0 15 jkex&lt; rg0 uksgj</t>
  </si>
  <si>
    <t xml:space="preserve">lyhe@ljhQ eksgEen </t>
  </si>
  <si>
    <t>eukst [kka@[kq'kh eksg0</t>
  </si>
  <si>
    <t>Hkoj [kka@ljhQ eksgEen</t>
  </si>
  <si>
    <r>
      <t xml:space="preserve">okMZ u0 17 </t>
    </r>
    <r>
      <rPr>
        <sz val="11"/>
        <rFont val="Times New Roman"/>
        <family val="1"/>
      </rPr>
      <t>VPO</t>
    </r>
    <r>
      <rPr>
        <sz val="11"/>
        <rFont val="Kruti Dev 010"/>
      </rPr>
      <t xml:space="preserve"> jkex&lt; rg0 uksgj</t>
    </r>
  </si>
  <si>
    <t>lqyrku [kka@yknq [kka</t>
  </si>
  <si>
    <r>
      <t xml:space="preserve">okMZ u0 18 </t>
    </r>
    <r>
      <rPr>
        <sz val="11"/>
        <rFont val="Times New Roman"/>
        <family val="1"/>
      </rPr>
      <t xml:space="preserve">VPO </t>
    </r>
    <r>
      <rPr>
        <sz val="11"/>
        <rFont val="Kruti Dev 010"/>
      </rPr>
      <t>jkex&lt; rg0 uksgj</t>
    </r>
  </si>
  <si>
    <t>Yunas Khan/Nizamudeen</t>
  </si>
  <si>
    <t>Education Loan</t>
  </si>
  <si>
    <t>Master in Marketing Mgt.</t>
  </si>
  <si>
    <t>16.7.12</t>
  </si>
  <si>
    <t>Mubarik Khan/Vali Moh.</t>
  </si>
  <si>
    <t>Bhadra</t>
  </si>
  <si>
    <t>Ayurved</t>
  </si>
  <si>
    <t>eksgj flga@ ';ke flga</t>
  </si>
  <si>
    <r>
      <t>VPO</t>
    </r>
    <r>
      <rPr>
        <sz val="11"/>
        <rFont val="Kruti Dev 010"/>
      </rPr>
      <t xml:space="preserve"> flgiqjk rglhy lxfj;k</t>
    </r>
  </si>
  <si>
    <t>Term Loan</t>
  </si>
  <si>
    <t>Sikh</t>
  </si>
  <si>
    <t>30-08-2012</t>
  </si>
  <si>
    <t xml:space="preserve">dkSj flga@ ';ke flga </t>
  </si>
  <si>
    <t xml:space="preserve">dey thr dkSj@cyfoUnz flg </t>
  </si>
  <si>
    <t xml:space="preserve"> 'kksdr vyh@'ksj eks0</t>
  </si>
  <si>
    <t>okMZ u0 13 efLtn ds ikl jksMkokyh</t>
  </si>
  <si>
    <t>lequ [kku@nhoku vyh</t>
  </si>
  <si>
    <t>tksxh vklu okMZ u0 17 lkgok cl LVS.M ds ikl uksgj</t>
  </si>
  <si>
    <t xml:space="preserve">Qk:d@;klhu [kka </t>
  </si>
  <si>
    <t>okMZ u0 27 bLykeh;k Ldqy ds ikl uksgj</t>
  </si>
  <si>
    <t xml:space="preserve">xqyQku@egcqc [kka </t>
  </si>
  <si>
    <t>okMZ u0 23 iqfyl Fkkus ds ihNs uskgj</t>
  </si>
  <si>
    <t xml:space="preserve">xQqj@nhus [kka </t>
  </si>
  <si>
    <t>y[kkjk jkex&lt; okMZ u0 17 rg0 uksgj</t>
  </si>
  <si>
    <t>jktk [kka@ekenhu [kka</t>
  </si>
  <si>
    <r>
      <t>VPO</t>
    </r>
    <r>
      <rPr>
        <sz val="11"/>
        <rFont val="Kruti Dev 010"/>
      </rPr>
      <t xml:space="preserve"> /kksyhiky rg0 guqekux&lt;</t>
    </r>
  </si>
  <si>
    <t xml:space="preserve">izhr dkSj@ykHk flga </t>
  </si>
  <si>
    <r>
      <t>VPO</t>
    </r>
    <r>
      <rPr>
        <sz val="11"/>
        <rFont val="Kruti Dev 010"/>
      </rPr>
      <t xml:space="preserve"> vk;ydh rg0 ihyhcaxk</t>
    </r>
  </si>
  <si>
    <t xml:space="preserve">fNUnz flga@egrkc flga </t>
  </si>
  <si>
    <t>xkoa jruiqjk rglhy uksgj</t>
  </si>
  <si>
    <t xml:space="preserve">vCnqy gkQht@QSt eksgEen </t>
  </si>
  <si>
    <t>okMZ u0 3 ubZ [kqUtk guq0 ta0</t>
  </si>
  <si>
    <t>n'kZu flga@djrkj flga</t>
  </si>
  <si>
    <t>Vsyfjx dk leku</t>
  </si>
  <si>
    <t>okMZ u0 14 f&lt;Yykss dkyksuh guq0 t0</t>
  </si>
  <si>
    <t>txnso flg@djrkj flgaa</t>
  </si>
  <si>
    <t>n'kZu flga@gjn;ky flga</t>
  </si>
  <si>
    <t xml:space="preserve"> 'kVfjx dk;Z</t>
  </si>
  <si>
    <t>okMZ u0 22 xq:ukud cLrh utfnd x.ks'k efUnj lxfj;k</t>
  </si>
  <si>
    <t xml:space="preserve">izhre dkSj@ohj flga </t>
  </si>
  <si>
    <t>efugkjh nqdku</t>
  </si>
  <si>
    <r>
      <t>VPO</t>
    </r>
    <r>
      <rPr>
        <sz val="11"/>
        <rFont val="Kruti Dev 010"/>
      </rPr>
      <t xml:space="preserve"> jruiqjk rglhy uksgj</t>
    </r>
  </si>
  <si>
    <t>gyhek ckuks@'ke'ksj vyh</t>
  </si>
  <si>
    <t>fdj;kuk nqdku</t>
  </si>
  <si>
    <t>okMZ u0 3 u;k Hkkuhiqjk ckl uksgj 'kjhQ is'k beke ds ikl</t>
  </si>
  <si>
    <t xml:space="preserve">v'kjQ vyh@vyh 'ksj </t>
  </si>
  <si>
    <r>
      <t>VPO</t>
    </r>
    <r>
      <rPr>
        <sz val="11"/>
        <rFont val="Kruti Dev 010"/>
      </rPr>
      <t xml:space="preserve"> fddjokyh rg0 laxfj;k</t>
    </r>
  </si>
  <si>
    <t>vCnqy jtkd@uqjglu</t>
  </si>
  <si>
    <t xml:space="preserve">yqdeku@vyh eksgEen </t>
  </si>
  <si>
    <t>gchc mYyk@lQh eks0</t>
  </si>
  <si>
    <t xml:space="preserve">eqerkt vyh@'skj eksgEen </t>
  </si>
  <si>
    <t>vYykcD'k@vCnqy lyke</t>
  </si>
  <si>
    <t>vYykfnrk@vCnwy lyke</t>
  </si>
  <si>
    <t>dslj vyh@uteqnhu</t>
  </si>
  <si>
    <t>fdj;kuk LVksj</t>
  </si>
  <si>
    <t>EfLtn ds ikl okMZ u0 26 uksgj</t>
  </si>
  <si>
    <t xml:space="preserve"> 'ke'ksj [kka@guhQ [kka rsyh</t>
  </si>
  <si>
    <t xml:space="preserve">fcgkjh iqjk ckl okMZ ua- 1 rg0 Hkknjk </t>
  </si>
  <si>
    <t>eukst [kka@mEesn [kka</t>
  </si>
  <si>
    <t>okMZ uq- 7 jkorlj</t>
  </si>
  <si>
    <t>13.9.12</t>
  </si>
  <si>
    <t>jtkd [kka@lnhd [kka</t>
  </si>
  <si>
    <t>oh-ih-vks- QsQkuk uksgj</t>
  </si>
  <si>
    <t>17.9.12</t>
  </si>
  <si>
    <t>jfglk ckuks@guhQ [kka</t>
  </si>
  <si>
    <t>tujy LVksj</t>
  </si>
  <si>
    <t>okMZ ua- 2 tksxh eksgYyk jkorlj</t>
  </si>
  <si>
    <t>24.9.12</t>
  </si>
  <si>
    <t>bdcky [kka@lnhd [kka</t>
  </si>
  <si>
    <t>okMZ ua- 2 jkorlj</t>
  </si>
  <si>
    <t>ethn [kka@lQh [kka</t>
  </si>
  <si>
    <t>okMZ ua- 25 enhuk efLtn ds ikl QsQkuk rg- uksgj</t>
  </si>
  <si>
    <t>ekWxh [kka@cjdr [kka</t>
  </si>
  <si>
    <t xml:space="preserve">fdjkuk </t>
  </si>
  <si>
    <t>1.10.123</t>
  </si>
  <si>
    <t>tkosn [kku@yky eks-</t>
  </si>
  <si>
    <t>Edu. Loan</t>
  </si>
  <si>
    <t>Kyan khari ward no. 9 Bhadra</t>
  </si>
  <si>
    <t>30.8.12</t>
  </si>
  <si>
    <r>
      <t xml:space="preserve">Qksu ,oa QSDl ua- 0141&amp;2220721 </t>
    </r>
    <r>
      <rPr>
        <b/>
        <sz val="14"/>
        <rFont val="Times New Roman"/>
        <family val="1"/>
      </rPr>
      <t>(E-mail: rmfdcc_2000@yahoo.co.in)</t>
    </r>
    <r>
      <rPr>
        <b/>
        <sz val="14"/>
        <rFont val="DevLys 010"/>
      </rPr>
      <t xml:space="preserve"> </t>
    </r>
  </si>
  <si>
    <t>mi;ksfxrk izek.k i= 2012&amp;13 ¼VeZ½</t>
  </si>
  <si>
    <t>S.No.</t>
  </si>
  <si>
    <t>ID No.</t>
  </si>
  <si>
    <t>Name</t>
  </si>
  <si>
    <t>Father's/Husband's Name</t>
  </si>
  <si>
    <t>Address</t>
  </si>
  <si>
    <t>Community (M/C/S/B/P/O)</t>
  </si>
  <si>
    <t>Gender (M/F)</t>
  </si>
  <si>
    <t>Area (R/U)</t>
  </si>
  <si>
    <t>Activity</t>
  </si>
  <si>
    <t>Project Cost</t>
  </si>
  <si>
    <t>NMDFC Share</t>
  </si>
  <si>
    <t>Date of Disb. (DD/MM/YYYY)</t>
  </si>
  <si>
    <t>Amount Disbursed</t>
  </si>
  <si>
    <t>Instt. No.</t>
  </si>
  <si>
    <t xml:space="preserve">,syenhu </t>
  </si>
  <si>
    <t>uthj [kka</t>
  </si>
  <si>
    <t>okMZ ua0 10 /kkSyhiky</t>
  </si>
  <si>
    <t>MALE</t>
  </si>
  <si>
    <t>Mhty bZtu fjis;j</t>
  </si>
  <si>
    <t>26-03-2013</t>
  </si>
  <si>
    <t xml:space="preserve">vter vyh </t>
  </si>
  <si>
    <t>deky nhu</t>
  </si>
  <si>
    <t>sokMZ ua0 20 bUnzk pksad guqekux&lt;+</t>
  </si>
  <si>
    <t xml:space="preserve">bLykeq nhu </t>
  </si>
  <si>
    <t xml:space="preserve">pj.kthr dkSj </t>
  </si>
  <si>
    <t>bdcky flga</t>
  </si>
  <si>
    <t>7@17 vkj ,p ch guqekux&lt;+</t>
  </si>
  <si>
    <t>Female</t>
  </si>
  <si>
    <t>jsfMesaVl xkjesaVl</t>
  </si>
  <si>
    <t xml:space="preserve">lnke gqlSu </t>
  </si>
  <si>
    <t>bdcky eksgEen</t>
  </si>
  <si>
    <t>okMZ ua0 10 eq0iks0 /kkSyhiky</t>
  </si>
  <si>
    <t>utek ckuks</t>
  </si>
  <si>
    <t>yky[kku</t>
  </si>
  <si>
    <t>okMZ ua0 15 eq0iks0 jksMkokyhss</t>
  </si>
  <si>
    <t>lQh ekgsEen</t>
  </si>
  <si>
    <t xml:space="preserve">gkde vyh </t>
  </si>
  <si>
    <t>okMZ ua0 9 eq0iks0 /kkSyhiky</t>
  </si>
  <si>
    <t>eq'rkd nhu</t>
  </si>
  <si>
    <t>L;kd eksgEen</t>
  </si>
  <si>
    <t>guhQ [kka</t>
  </si>
  <si>
    <t>okMZ ua0 14 eq0iks0 /kkSyhiky</t>
  </si>
  <si>
    <t>lyhe eksgEen</t>
  </si>
  <si>
    <t>;klhu [kka</t>
  </si>
  <si>
    <t>okMZ ua0 15 eq0iks0 /kkSyhiky</t>
  </si>
  <si>
    <t>txrkj flga</t>
  </si>
  <si>
    <t>eydhr flga</t>
  </si>
  <si>
    <t>pd Tokyk flga okyk guqekux&lt;+</t>
  </si>
  <si>
    <t xml:space="preserve">vejthr dkSj </t>
  </si>
  <si>
    <t>gjusd flga</t>
  </si>
  <si>
    <t>okMZ ua0 10 taMkokyh] guqekux&lt;+</t>
  </si>
  <si>
    <t>txjkt flga</t>
  </si>
  <si>
    <t>xqjpj.k flga</t>
  </si>
  <si>
    <t>okMZ ua0 5 [kjyh;k rg0 ihyhcaxk</t>
  </si>
  <si>
    <t>tlfoUnz flga</t>
  </si>
  <si>
    <t>9@217 vkj ,p ch guqekux&lt;</t>
  </si>
  <si>
    <t>[kqnk cD'k</t>
  </si>
  <si>
    <t>[kq'kh eksg-</t>
  </si>
  <si>
    <t>okMZ ua0 4 ubZ [kqatk] guqekux&lt;+</t>
  </si>
  <si>
    <t>eksgEen dyhe</t>
  </si>
  <si>
    <t>yrhQ [kku</t>
  </si>
  <si>
    <t>okMZ ua0 38] lsDVj 9 fcgkjh cLrh] guqekux&lt;+ ta0</t>
  </si>
  <si>
    <t>dqtjr vyh</t>
  </si>
  <si>
    <t>vyh 'ksj</t>
  </si>
  <si>
    <t>ohihvks fddjokyh rg0 laxfj;k</t>
  </si>
  <si>
    <t>cjdr vyh</t>
  </si>
  <si>
    <t>ljnkj vyh</t>
  </si>
  <si>
    <t>fddjokyh rg0 laxfj;k</t>
  </si>
  <si>
    <t>vyh eksgEen</t>
  </si>
  <si>
    <t xml:space="preserve"> 'ksj eksgEen</t>
  </si>
  <si>
    <t xml:space="preserve"> 'kksdhu </t>
  </si>
  <si>
    <t>jgerqyk</t>
  </si>
  <si>
    <t>cjokyh okMZ ua0 2 uksgj</t>
  </si>
  <si>
    <t>jetku</t>
  </si>
  <si>
    <t xml:space="preserve">fddjokyh rg- laxfj;k </t>
  </si>
  <si>
    <t xml:space="preserve">lqck ekgh </t>
  </si>
  <si>
    <t xml:space="preserve">okMZ ua0 2 fddjokyh rg- laxfj;k </t>
  </si>
  <si>
    <t>jger vyh</t>
  </si>
  <si>
    <t>eqLrkd</t>
  </si>
  <si>
    <t xml:space="preserve">okMZ ua0 3 fddjokyh rg- laxfj;k </t>
  </si>
  <si>
    <t>fy;kdr vyh</t>
  </si>
  <si>
    <t>f'kodkrqyk</t>
  </si>
  <si>
    <t>guhQ [kku</t>
  </si>
  <si>
    <t>okMZ ua0 5 uok rg0 guqekux&lt;+</t>
  </si>
  <si>
    <t xml:space="preserve"> 'kksdr vyh </t>
  </si>
  <si>
    <t>vyk cD'k</t>
  </si>
  <si>
    <t>izdk'k flg</t>
  </si>
  <si>
    <t>:Ik flga</t>
  </si>
  <si>
    <t xml:space="preserve">xkao Mhaxk rg0 ihyhcaxk </t>
  </si>
  <si>
    <t>gjesy flg</t>
  </si>
  <si>
    <t>vtqZu flga</t>
  </si>
  <si>
    <t>mi;ksfxrk izek.k i= 2012&amp;13 ¼f'k{kk½</t>
  </si>
  <si>
    <t>Institute Name</t>
  </si>
  <si>
    <t>University</t>
  </si>
  <si>
    <t>Course</t>
  </si>
  <si>
    <t>Duration</t>
  </si>
  <si>
    <t>Amount Santioned</t>
  </si>
  <si>
    <t>Date of Sanc. (DD/MM/YYYY)</t>
  </si>
  <si>
    <t>Ashraf Ali</t>
  </si>
  <si>
    <t>Ise Khan</t>
  </si>
  <si>
    <t>VPO Pirkamiriya, Tibbi</t>
  </si>
  <si>
    <t>Global Institute of Information Technology, Greater Noida</t>
  </si>
  <si>
    <t>Master in Marketing Management</t>
  </si>
  <si>
    <t>27.12.11</t>
  </si>
  <si>
    <t>III</t>
  </si>
  <si>
    <t>Sukhpal Singh</t>
  </si>
  <si>
    <t>Buta Singh</t>
  </si>
  <si>
    <t>Dablirathan, Hanumangarh</t>
  </si>
  <si>
    <t>Panjabi University Camps Patiyala</t>
  </si>
  <si>
    <t>MCA</t>
  </si>
  <si>
    <t>5.11.12</t>
  </si>
  <si>
    <t>II</t>
  </si>
  <si>
    <t>Mo. Faruk Gouri</t>
  </si>
  <si>
    <t>Mo. Sikandar</t>
  </si>
  <si>
    <t>Bhadra, Hanumangarh</t>
  </si>
  <si>
    <t>Maharihshi Arvind College of Eng.&amp; Research Center</t>
  </si>
  <si>
    <t>B.Tech</t>
  </si>
  <si>
    <r>
      <t xml:space="preserve">                      </t>
    </r>
    <r>
      <rPr>
        <sz val="10"/>
        <color theme="1"/>
        <rFont val="DevLys 010"/>
      </rPr>
      <t>Øekad i-  ¼  ½@vkj,e,QMhlhlh@2013&amp;14@</t>
    </r>
  </si>
  <si>
    <t xml:space="preserve">fnukad </t>
  </si>
  <si>
    <t>Annexure - A</t>
  </si>
  <si>
    <t>SCA Name :</t>
  </si>
  <si>
    <t>(Amount in Rupees)</t>
  </si>
  <si>
    <t xml:space="preserve">glu </t>
  </si>
  <si>
    <t>Qrsgnhu</t>
  </si>
  <si>
    <t>okMZ u-8 
xzke&amp;dhdjokyh</t>
  </si>
  <si>
    <t>efu;kjh 
dh nqdku</t>
  </si>
  <si>
    <t>07.05.2014</t>
  </si>
  <si>
    <t xml:space="preserve">v;qc </t>
  </si>
  <si>
    <t xml:space="preserve">ljnkj vyh </t>
  </si>
  <si>
    <t>okMZ u-5 
xzke&amp;dhdjokyh</t>
  </si>
  <si>
    <t xml:space="preserve">fj;kt vgen </t>
  </si>
  <si>
    <t>edcqy [kka</t>
  </si>
  <si>
    <t>okMZ u-4 ubZ [kqUtk guq-taD'ku</t>
  </si>
  <si>
    <t>:chuk csxe</t>
  </si>
  <si>
    <t>eksgEen tQj</t>
  </si>
  <si>
    <t>okMZ u-6]8,y,yMCY;w]uaok</t>
  </si>
  <si>
    <t>vldj vyh</t>
  </si>
  <si>
    <t>eqUlc vyh</t>
  </si>
  <si>
    <t>xzke&amp;dhdjokyh</t>
  </si>
  <si>
    <t xml:space="preserve">gqdqenhu </t>
  </si>
  <si>
    <t>vrk eksgEen</t>
  </si>
  <si>
    <t>eksgEen jetku</t>
  </si>
  <si>
    <t>ljhQ eksgEen</t>
  </si>
  <si>
    <t>okMZ u-6 
xzke&amp;dhdjokyh</t>
  </si>
  <si>
    <t>uwjglu</t>
  </si>
  <si>
    <t>vnjh'k</t>
  </si>
  <si>
    <t xml:space="preserve">y[kfoUnz flag </t>
  </si>
  <si>
    <t>u{k+= flag</t>
  </si>
  <si>
    <t>pd31,l,lMCY;w] ';keflaokyk</t>
  </si>
  <si>
    <t>lriky flag</t>
  </si>
  <si>
    <t>gjca'k flag</t>
  </si>
  <si>
    <t>xzke&amp;[kjfy;ka]ihyhcaxk</t>
  </si>
  <si>
    <t xml:space="preserve">gkth eksgEen </t>
  </si>
  <si>
    <t>,s'k vyh</t>
  </si>
  <si>
    <t>ÅaV xkM+h</t>
  </si>
  <si>
    <t>eksgEen eqlk</t>
  </si>
  <si>
    <t>vyh'ksj</t>
  </si>
  <si>
    <t>egsUnz [kka</t>
  </si>
  <si>
    <t>ykypan</t>
  </si>
  <si>
    <t>xzke&amp;yykuk fn[kuknk]r-uksgj</t>
  </si>
  <si>
    <t>HksM+ikyu</t>
  </si>
  <si>
    <t>dqjs'kk chch</t>
  </si>
  <si>
    <t>uwj glu</t>
  </si>
  <si>
    <t>eqerkt chch</t>
  </si>
  <si>
    <t>lwtk</t>
  </si>
  <si>
    <t>okMZ u-7 
xzke&amp;dhdjokyh</t>
  </si>
  <si>
    <t>c'khjk chch</t>
  </si>
  <si>
    <t>;klhu</t>
  </si>
  <si>
    <t>lqck ekgh</t>
  </si>
  <si>
    <t>eksgEen [kka</t>
  </si>
  <si>
    <t>okMZ u-4 
xzke&amp;dhdjokyh</t>
  </si>
  <si>
    <t>lkou</t>
  </si>
  <si>
    <t>dqrqcnhu</t>
  </si>
  <si>
    <t>gqlSu eksgEen</t>
  </si>
  <si>
    <t>vkf'kd eksgEen</t>
  </si>
  <si>
    <t>gkde vyh</t>
  </si>
  <si>
    <t>lqck lknd</t>
  </si>
  <si>
    <t>eatwj [kka</t>
  </si>
  <si>
    <t>lkcj vyh</t>
  </si>
  <si>
    <t>[kq'kh eksgEen</t>
  </si>
  <si>
    <t>okMZ u-2 
xzke&amp;dhdjokyh</t>
  </si>
  <si>
    <t>vykcD'k</t>
  </si>
  <si>
    <t>eksgEen gqlSu</t>
  </si>
  <si>
    <t>okMZ u-3
xzke&amp;dhdjokyh</t>
  </si>
  <si>
    <t xml:space="preserve">vYYkkfnrk </t>
  </si>
  <si>
    <t>mleku</t>
  </si>
  <si>
    <t>equhj [kku</t>
  </si>
  <si>
    <t>okMZ u-8
xzke&amp;dhdjokyh</t>
  </si>
  <si>
    <t>vCnqy 'kadqj</t>
  </si>
  <si>
    <t xml:space="preserve">vkehu </t>
  </si>
  <si>
    <t>okMZ u-10
xzke&amp;dhdjokyh</t>
  </si>
  <si>
    <t>Hkknj [kka</t>
  </si>
  <si>
    <t>chjcy [kka</t>
  </si>
  <si>
    <t>okMZ u-  41] lqjsf'k;k]guq-taD'k-</t>
  </si>
  <si>
    <t>22.05.2014</t>
  </si>
  <si>
    <t xml:space="preserve">Qyd 'ksj </t>
  </si>
  <si>
    <t>lrkj</t>
  </si>
  <si>
    <t xml:space="preserve">uwjuch </t>
  </si>
  <si>
    <t>okMZ u-9 
xzke&amp;dhdjokyh</t>
  </si>
  <si>
    <t>xzke&amp;jksM+kokyh]guq-</t>
  </si>
  <si>
    <t xml:space="preserve">okjl vyh </t>
  </si>
  <si>
    <t>okMZu-14 xzke&amp;jksM+kokyh]guq-</t>
  </si>
  <si>
    <t>dyhek</t>
  </si>
  <si>
    <t>e'kqd</t>
  </si>
  <si>
    <t>okMZ u-1
xzke&amp;dhdjokyh</t>
  </si>
  <si>
    <t xml:space="preserve">xqjnhi dkSj </t>
  </si>
  <si>
    <t>izxV flag</t>
  </si>
  <si>
    <t>23.05.2014</t>
  </si>
  <si>
    <t xml:space="preserve"> 'kkguokt</t>
  </si>
  <si>
    <t>bZLekbZy</t>
  </si>
  <si>
    <t>29.05.2014</t>
  </si>
  <si>
    <t>lykewnhu</t>
  </si>
  <si>
    <t>uwj ekssssgEen</t>
  </si>
  <si>
    <t>okMZ u-7]jkorlj</t>
  </si>
  <si>
    <t>eqdR;kj vyh</t>
  </si>
  <si>
    <t>okMZ u-9]jkorlj</t>
  </si>
  <si>
    <t>30.05.2014</t>
  </si>
  <si>
    <t>eksgEen lyke</t>
  </si>
  <si>
    <t>03.06.2014</t>
  </si>
  <si>
    <t>csrqYyk</t>
  </si>
  <si>
    <t>05.06.2014</t>
  </si>
  <si>
    <t xml:space="preserve"> 'kjhQ</t>
  </si>
  <si>
    <t>jktc vyh</t>
  </si>
  <si>
    <t>xQwj [kka</t>
  </si>
  <si>
    <t>23.06.2014</t>
  </si>
  <si>
    <t xml:space="preserve">lhyks </t>
  </si>
  <si>
    <t>lnhd [kka</t>
  </si>
  <si>
    <t>fueZy dkSj</t>
  </si>
  <si>
    <t>tlohj flag</t>
  </si>
  <si>
    <t>okMZ u-  44] lqjsf'k;k]guq-taD'k-</t>
  </si>
  <si>
    <t>24.06.2014</t>
  </si>
  <si>
    <t>eksgEen lnhd</t>
  </si>
  <si>
    <t>dqj'kSn vgen</t>
  </si>
  <si>
    <t>vlye [kka</t>
  </si>
  <si>
    <t>xzke&amp;gkalfy;k ]ihyhcaxk</t>
  </si>
  <si>
    <t>dEI;wVj VkbZfiax  ,.M LVwM;ks</t>
  </si>
  <si>
    <t xml:space="preserve"> 'kjhQ [kka</t>
  </si>
  <si>
    <t>okMZu-15 xzke&amp;jksM+kokyh]guq-</t>
  </si>
  <si>
    <t>QfuZpj</t>
  </si>
  <si>
    <t xml:space="preserve"> 'kkSdr vyh</t>
  </si>
  <si>
    <t xml:space="preserve">cjdr vyh </t>
  </si>
  <si>
    <t>okMZ u-11 
xzke&amp;dhdjokyh</t>
  </si>
  <si>
    <t>27.06.2014</t>
  </si>
  <si>
    <t>vdcj vyh</t>
  </si>
  <si>
    <t>eksgEen rqQSy</t>
  </si>
  <si>
    <t>04.07.2014</t>
  </si>
  <si>
    <t>08.07.2014</t>
  </si>
  <si>
    <t>QSt eksgEen</t>
  </si>
  <si>
    <t>18.07.2014</t>
  </si>
  <si>
    <t>vusrqyk</t>
  </si>
  <si>
    <t>22.07.2014</t>
  </si>
  <si>
    <r>
      <t xml:space="preserve">                      </t>
    </r>
    <r>
      <rPr>
        <sz val="10"/>
        <color theme="1"/>
        <rFont val="DevLys 010"/>
      </rPr>
      <t>Øekad i-  ¼  ½@vkj,e,QMhlhlh@2011&amp;12@</t>
    </r>
  </si>
  <si>
    <t>f'k{kk _.k o"kZ 2013&amp;14</t>
  </si>
  <si>
    <t>Annuxure - C</t>
  </si>
  <si>
    <t>lq[kiky flag</t>
  </si>
  <si>
    <t>cwVk flag</t>
  </si>
  <si>
    <t>okMZ u-23]
Mcyhokl&amp;
ekSyoh]
McyhjkBku</t>
  </si>
  <si>
    <t>PUNJABI                   UNIVERSITY,                
PATIALA (PANJAB)</t>
  </si>
  <si>
    <t>3 YEAR</t>
  </si>
  <si>
    <t>05.11.2012</t>
  </si>
  <si>
    <t>06.09.2013</t>
  </si>
  <si>
    <t>ii</t>
  </si>
  <si>
    <t>v'kjQ vyh</t>
  </si>
  <si>
    <t>bls [kku</t>
  </si>
  <si>
    <t>okihvks ihjdkfM+;k]r-fVCch</t>
  </si>
  <si>
    <t>GLOBAL INSTITUTE OF INFORMATION TECHNOLOGY,
GREATER NOIDA  U.P.</t>
  </si>
  <si>
    <t>U.P. TECHNICAL UNIVERSITY LUCKNOW</t>
  </si>
  <si>
    <t>27.12.2011</t>
  </si>
  <si>
    <t>02.09.2013</t>
  </si>
  <si>
    <t>iii</t>
  </si>
  <si>
    <t>eksgEen Qk:[k xkSjh</t>
  </si>
  <si>
    <t>eksgEen fladnj</t>
  </si>
  <si>
    <t>okMZ u-25 fcgkjhiqjk ckl]Hkknjk</t>
  </si>
  <si>
    <t>MAHARASHI ARVIND COLLEGE OF INGINEERING&amp;
RESEARCH CENTER JAIPUR</t>
  </si>
  <si>
    <t>RAJASTHAN TECHNICAL  UNIVERSITY KOTA</t>
  </si>
  <si>
    <t>B.TECH.</t>
  </si>
  <si>
    <t>4 YEAR</t>
  </si>
  <si>
    <t>12.09.2013</t>
  </si>
  <si>
    <t>eqckfjd [kku</t>
  </si>
  <si>
    <t xml:space="preserve">cYyh [kku </t>
  </si>
  <si>
    <t>okMZ u-7] tqykgksa dh &lt;+k.kh]
 r- Hkknjk</t>
  </si>
  <si>
    <t>SRI GANGANAGAR AYURVED TRAINING CENTER, SRI GANGANAGER</t>
  </si>
  <si>
    <t xml:space="preserve">RAJASTHAN AYURVED UNIVERSITY JODHPUR </t>
  </si>
  <si>
    <t xml:space="preserve">AYURVED NURSING </t>
  </si>
  <si>
    <t>2 YEAR 6MONTH</t>
  </si>
  <si>
    <t>19.03.2012</t>
  </si>
  <si>
    <t>03.01.2014</t>
  </si>
  <si>
    <t>xq:fdj.k dkSj</t>
  </si>
  <si>
    <t>gjtsUnz flag</t>
  </si>
  <si>
    <t>okMZ u-38]xka/khuxj]guq-taD'ku</t>
  </si>
  <si>
    <t>ADESH INSTITUTE OF PHARMACY&amp;
BIOMEDICAL SCIENCES, BATHINDA</t>
  </si>
  <si>
    <t>PUNJAB TECHNICAL                   UNIVERSITY,                
JALANDHAR
(PANJAB)</t>
  </si>
  <si>
    <t>B PHARMACY</t>
  </si>
  <si>
    <t>gk:u HkkVh</t>
  </si>
  <si>
    <t xml:space="preserve">dqrqcnhu </t>
  </si>
  <si>
    <t>xzke&amp;fHkjkuh]r-Hkknjk]guq-</t>
  </si>
  <si>
    <t>PRATAP INSTITUTE OF TECHNOLOGY&amp;
SCIENCE,SIKAR</t>
  </si>
  <si>
    <t>DIPLOMA IN CIVIL INGINEERING</t>
  </si>
  <si>
    <t>07.02.2014</t>
  </si>
  <si>
    <t>08.05.2014</t>
  </si>
  <si>
    <t>i</t>
  </si>
  <si>
    <t>flejuthr</t>
  </si>
  <si>
    <t>fujtau flag</t>
  </si>
  <si>
    <t>okMZ u-26]lq;Zuxj]guq-VkÅu</t>
  </si>
  <si>
    <t>JAIPUR ENGINEERING COLLEGE,JAIPUR</t>
  </si>
  <si>
    <t>izost [kku</t>
  </si>
  <si>
    <t>jetku [kku</t>
  </si>
  <si>
    <t>13.05.2014</t>
  </si>
  <si>
    <r>
      <t xml:space="preserve">                      </t>
    </r>
    <r>
      <rPr>
        <sz val="10"/>
        <color theme="1"/>
        <rFont val="DevLys 010"/>
      </rPr>
      <t>Øekad i-  ¼  ½@vkj,e,QMhlhlh@2014&amp;15@</t>
    </r>
  </si>
  <si>
    <t>Loanee Bank A/C Number</t>
  </si>
  <si>
    <t>Aadhar  Number</t>
  </si>
  <si>
    <t>Mamsain</t>
  </si>
  <si>
    <t>Abdul Sattar</t>
  </si>
  <si>
    <t>Ward No. 6, Vill-Peerkamdiya, Tehsil-Tibbi, Dist-Hanumangarh 335524</t>
  </si>
  <si>
    <t>Dairy</t>
  </si>
  <si>
    <t>4.2.15</t>
  </si>
  <si>
    <t>3.3.15</t>
  </si>
  <si>
    <t>2258499578</t>
  </si>
  <si>
    <t>522826961092</t>
  </si>
  <si>
    <t>Nawab Ali</t>
  </si>
  <si>
    <t>Munsab Ali</t>
  </si>
  <si>
    <t>Ward No. 7, Vill- Kikarwali, Tehsil-Sangriya, Dist- Hanumangarh 335063</t>
  </si>
  <si>
    <t>Parchun ki Shop</t>
  </si>
  <si>
    <t>03322191021754</t>
  </si>
  <si>
    <t>468687598910</t>
  </si>
  <si>
    <t>Jagtar Singh</t>
  </si>
  <si>
    <t>Sukhdev Singh</t>
  </si>
  <si>
    <t>Ward No. 3, VPO-Pakkasarna Tehsil &amp; Dist- Hanumangarh</t>
  </si>
  <si>
    <t>Kirana</t>
  </si>
  <si>
    <t>661710110002897</t>
  </si>
  <si>
    <t>795332203910</t>
  </si>
  <si>
    <t>Sukhvindra Kaur</t>
  </si>
  <si>
    <t>Cloth Work</t>
  </si>
  <si>
    <t>365958751219</t>
  </si>
  <si>
    <t>Salim</t>
  </si>
  <si>
    <t>Safi Mohammed</t>
  </si>
  <si>
    <t>Harijan Basti, Ward No.-09, 8 BPM, Gram-Chaiya, The-Rawatsar, Dist- Hanumangarh</t>
  </si>
  <si>
    <t>Kirana Store</t>
  </si>
  <si>
    <t>05042191005018</t>
  </si>
  <si>
    <t>818573186741</t>
  </si>
  <si>
    <t>Yakub Khan</t>
  </si>
  <si>
    <t>Munsi Khan</t>
  </si>
  <si>
    <t>Vill- Karanpura, The- Bhadra, Dist- Hanumangarh</t>
  </si>
  <si>
    <t>669601416375</t>
  </si>
  <si>
    <t>594967037790</t>
  </si>
  <si>
    <t xml:space="preserve">Jarina </t>
  </si>
  <si>
    <t>Mohammad Hussain</t>
  </si>
  <si>
    <t>Ward No. 10, Gram-Dholipal The. &amp; Dist- Hanumangarh 335564</t>
  </si>
  <si>
    <t>Maniyari Ki Shop</t>
  </si>
  <si>
    <t>3322121012722</t>
  </si>
  <si>
    <t>702747217187</t>
  </si>
  <si>
    <t>Suman</t>
  </si>
  <si>
    <t>Sohan</t>
  </si>
  <si>
    <t>Ward No. 14, Gram-Dholipal The. &amp; Dist- Hanumangarh 335564</t>
  </si>
  <si>
    <t>03322121000736</t>
  </si>
  <si>
    <t>352438236908</t>
  </si>
  <si>
    <t xml:space="preserve">Julfkar </t>
  </si>
  <si>
    <t>Falaksher</t>
  </si>
  <si>
    <t>VPO-Naiwala, Tehsil- sangariya, Dist- Hanumangarh</t>
  </si>
  <si>
    <t>01721000007003</t>
  </si>
  <si>
    <t>390435497451</t>
  </si>
  <si>
    <t>Sayara</t>
  </si>
  <si>
    <t>Mohan Lal</t>
  </si>
  <si>
    <t>Ward No. 02, Gram-Dholipal The. &amp; Dist- Hanumangarh 335564</t>
  </si>
  <si>
    <t>03322010026660</t>
  </si>
  <si>
    <t>364811741703</t>
  </si>
  <si>
    <t xml:space="preserve">Jayant </t>
  </si>
  <si>
    <t>Krishan Kumar</t>
  </si>
  <si>
    <t>Ward No. 31, Near Balaji Factory, Premnagar, Hanumangarh Town</t>
  </si>
  <si>
    <t>Computer Work</t>
  </si>
  <si>
    <t>131400101001107</t>
  </si>
  <si>
    <t>697471826182</t>
  </si>
  <si>
    <t>Aamin</t>
  </si>
  <si>
    <t>Nek Mohammad</t>
  </si>
  <si>
    <t>Ward No. 13, Gram- Rodawali, Tehsil &amp; Dist-Hanumangarh</t>
  </si>
  <si>
    <t>Shatring Work</t>
  </si>
  <si>
    <t>01132011008283</t>
  </si>
  <si>
    <t>201683205943</t>
  </si>
  <si>
    <t>Mahendra Kumar</t>
  </si>
  <si>
    <t>Krishan Lal</t>
  </si>
  <si>
    <t>Ward No.-8, Joravarpura, Vaya-Ravatsar, Dist-Hanumangarh 335524</t>
  </si>
  <si>
    <t>Compresser Machine, Penting Work</t>
  </si>
  <si>
    <t>10182191009134</t>
  </si>
  <si>
    <t>641512209806</t>
  </si>
  <si>
    <t>Mausam Khan</t>
  </si>
  <si>
    <t>Balle Khan</t>
  </si>
  <si>
    <t>Ward No.-17, VPO-Ramgarh, Tehsil- Nohar, Dist-Hanumangarh</t>
  </si>
  <si>
    <t>Bhens Palan</t>
  </si>
  <si>
    <t>61072303972</t>
  </si>
  <si>
    <t>677676194179</t>
  </si>
  <si>
    <t>Sleem Khan</t>
  </si>
  <si>
    <t>Hanif Khan</t>
  </si>
  <si>
    <t>797089216595</t>
  </si>
  <si>
    <t>Jagmeet Singh</t>
  </si>
  <si>
    <t>Roop Singh</t>
  </si>
  <si>
    <t>Ward No. 18, Main Bus Stand Ke Pass, VPO-Ramgarh, Tehsil- Nohar, Dist-Hanumangarh</t>
  </si>
  <si>
    <t>61138691043</t>
  </si>
  <si>
    <t>877881173055</t>
  </si>
  <si>
    <t xml:space="preserve">Rafik </t>
  </si>
  <si>
    <t>Najmuddin</t>
  </si>
  <si>
    <t>Ward No.-04, Sarkari School Ke Samne, Nayi Khunja, Hanumangarh Junction</t>
  </si>
  <si>
    <t>01132191013206</t>
  </si>
  <si>
    <t>484798202871</t>
  </si>
  <si>
    <t>Baljeet Singh</t>
  </si>
  <si>
    <t>Laxman Singh</t>
  </si>
  <si>
    <t>Ward No. 15, Village-Tibbi, Hanumangarh</t>
  </si>
  <si>
    <t>23.12.14</t>
  </si>
  <si>
    <t>26.3.15</t>
  </si>
  <si>
    <t>20236672147</t>
  </si>
  <si>
    <t>439434760492</t>
  </si>
  <si>
    <t>Harman Singh</t>
  </si>
  <si>
    <t>Jagttar Singh</t>
  </si>
  <si>
    <t>Ward no. 04, Char-4 RRW, VPO-Rodawali, Th.- Hanumangarh</t>
  </si>
  <si>
    <t>Bijli ki Shop</t>
  </si>
  <si>
    <t>61201725866</t>
  </si>
  <si>
    <t>899773882387</t>
  </si>
  <si>
    <t>Basant Singh</t>
  </si>
  <si>
    <t>Balveer Singh</t>
  </si>
  <si>
    <t>Ward No. 18, VPO-Ramgarh, Th.-Nohar, Hanumangarh</t>
  </si>
  <si>
    <t>51104161144</t>
  </si>
  <si>
    <t>859309462493</t>
  </si>
  <si>
    <t>Chandsingh</t>
  </si>
  <si>
    <t>Himmat Singh</t>
  </si>
  <si>
    <t>Chak 33 STG, Village- Amarpuraathan, Th.- Pilibanga, Hanumangarh</t>
  </si>
  <si>
    <t>Camele Gadi</t>
  </si>
  <si>
    <t>747010110000730</t>
  </si>
  <si>
    <t>745084977277</t>
  </si>
  <si>
    <t xml:space="preserve">Gurukiran Kaur </t>
  </si>
  <si>
    <t>Harjindra Kaur</t>
  </si>
  <si>
    <t>Secter No. 11, Ward No. 36, Gandhi Nagar, Hanumangarh</t>
  </si>
  <si>
    <t>B. Pharmacy</t>
  </si>
  <si>
    <t>iv year</t>
  </si>
  <si>
    <t>21.11.14</t>
  </si>
  <si>
    <t>Ward No. 23, VPO-Dabli Rathan, Hanumangarh</t>
  </si>
  <si>
    <t>B.Tech.</t>
  </si>
  <si>
    <t>iii year</t>
  </si>
  <si>
    <t>Shaharukh Khan</t>
  </si>
  <si>
    <t>Abdul Haq Khan</t>
  </si>
  <si>
    <t>Near Govt. School, Ward No.11, Bhatta Colony, Hanumangarh</t>
  </si>
  <si>
    <t>Dr. Radhakrishnan Institute of Technology, Jaipur</t>
  </si>
  <si>
    <t>RTU, Kota</t>
  </si>
  <si>
    <t>10.11.14</t>
  </si>
  <si>
    <t>7.1.15</t>
  </si>
  <si>
    <t>5102010000130</t>
  </si>
  <si>
    <t>Wasim Akram Khan</t>
  </si>
  <si>
    <t>Ward No. 11, Bhatta Colony, Hanumangarh, Junction, Hanumangarh</t>
  </si>
  <si>
    <t>Radhakrishnan Institute of Technology,</t>
  </si>
  <si>
    <t>16.2.15</t>
  </si>
  <si>
    <t>51020100001255</t>
  </si>
  <si>
    <t>446577004687</t>
  </si>
  <si>
    <r>
      <t xml:space="preserve">NMDFC Share (70% </t>
    </r>
    <r>
      <rPr>
        <b/>
        <sz val="12"/>
        <color theme="1"/>
        <rFont val="DevLys 010"/>
      </rPr>
      <t>dk</t>
    </r>
    <r>
      <rPr>
        <b/>
        <sz val="12"/>
        <color theme="1"/>
        <rFont val="Calibri"/>
        <family val="2"/>
        <scheme val="minor"/>
      </rPr>
      <t xml:space="preserve"> 90%)</t>
    </r>
  </si>
  <si>
    <t>Policy No.</t>
  </si>
  <si>
    <t>Abdul Khan</t>
  </si>
  <si>
    <t>Lal Khan</t>
  </si>
  <si>
    <t>Ward No.4 Bhanipur Mohalla, Nohar</t>
  </si>
  <si>
    <t>24.7.15</t>
  </si>
  <si>
    <t>4487000100052759</t>
  </si>
  <si>
    <t>559362587173</t>
  </si>
  <si>
    <t>504346219</t>
  </si>
  <si>
    <t>Nil</t>
  </si>
  <si>
    <t>jktLFkku vYila[;d foRr ,oa fodkl lgdkjh fuxe fyfeVsM+</t>
  </si>
  <si>
    <t xml:space="preserve">ykHkkfFka;ksa dh oxZ okbZt lwph </t>
  </si>
  <si>
    <t>_.k olwyh fdLrksa dk fooj.k ¼fnukad 12-04-2005½</t>
  </si>
  <si>
    <t>Ø-la-</t>
  </si>
  <si>
    <t>ykHkkFkhZ dk LFkkbZ irk o ftyk</t>
  </si>
  <si>
    <t>;kstuk dk uke</t>
  </si>
  <si>
    <r>
      <t xml:space="preserve">jkf'k ¼ </t>
    </r>
    <r>
      <rPr>
        <b/>
        <sz val="10"/>
        <rFont val="Calibri"/>
        <family val="2"/>
      </rPr>
      <t>N.M.D.F.C.</t>
    </r>
    <r>
      <rPr>
        <b/>
        <sz val="10"/>
        <rFont val="DevLys 010"/>
      </rPr>
      <t xml:space="preserve">   dk fgLlk½</t>
    </r>
  </si>
  <si>
    <t>fd'rksa dh la[;k</t>
  </si>
  <si>
    <t xml:space="preserve"> fd'r dh jkf'k</t>
  </si>
  <si>
    <r>
      <rPr>
        <b/>
        <sz val="10"/>
        <rFont val="Calibri"/>
        <family val="2"/>
      </rPr>
      <t>DLA/PM</t>
    </r>
    <r>
      <rPr>
        <b/>
        <sz val="10"/>
        <rFont val="DevLys 010"/>
      </rPr>
      <t xml:space="preserve"> vuqtk fuxe }kjk _.k forj.k dk </t>
    </r>
    <r>
      <rPr>
        <b/>
        <sz val="10"/>
        <rFont val="Calibri"/>
        <family val="2"/>
      </rPr>
      <t>D.D.No. &amp; Dt.)</t>
    </r>
  </si>
  <si>
    <t>ns; fd'rksa dh la[;k   ¼01-10--09½</t>
  </si>
  <si>
    <t>vc rc cdk;k C;kt</t>
  </si>
  <si>
    <r>
      <t xml:space="preserve">01-10-09 rd izkIr dh tkus okyh jkf'k </t>
    </r>
    <r>
      <rPr>
        <b/>
        <sz val="10"/>
        <rFont val="Calibri"/>
        <family val="2"/>
      </rPr>
      <t>(6x8)</t>
    </r>
  </si>
  <si>
    <t>dqy izkIr jkf'k</t>
  </si>
  <si>
    <t xml:space="preserve">31-03-05 rd cdk;k jkf'k </t>
  </si>
  <si>
    <t>olwyh dh fd'rksa dk fooj.k</t>
  </si>
  <si>
    <t>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</si>
  <si>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</si>
  <si>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</si>
  <si>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</si>
  <si>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</si>
  <si>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</si>
  <si>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</si>
  <si>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</si>
  <si>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</si>
  <si>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</si>
  <si>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</si>
  <si>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</si>
  <si>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</si>
  <si>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</si>
  <si>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</si>
  <si>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</si>
  <si>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</si>
  <si>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</si>
  <si>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 xml:space="preserve">Sex </t>
  </si>
  <si>
    <t>;ksx</t>
  </si>
  <si>
    <t>eqy</t>
  </si>
  <si>
    <t>C;kt</t>
  </si>
  <si>
    <t>ns; fnuka-</t>
  </si>
  <si>
    <t>izkfIr fnuka-</t>
  </si>
  <si>
    <t>eqy-</t>
  </si>
  <si>
    <t>Amount</t>
  </si>
  <si>
    <t xml:space="preserve">2003&amp;04 ds nkSjku forfjr _.k dk fooj.k </t>
  </si>
  <si>
    <t>o"kZ 2002&amp;03 ls 2004&amp;05 rd</t>
  </si>
  <si>
    <t>ykHkkFkhZ dk uke</t>
  </si>
  <si>
    <r>
      <t xml:space="preserve">jkf'k ¼ </t>
    </r>
    <r>
      <rPr>
        <b/>
        <sz val="10"/>
        <rFont val="Calibri"/>
        <family val="2"/>
      </rPr>
      <t xml:space="preserve">N.M.D.F.C. </t>
    </r>
    <r>
      <rPr>
        <b/>
        <sz val="10"/>
        <rFont val="DevLys 010"/>
      </rPr>
      <t xml:space="preserve">  dk fgLlk½</t>
    </r>
  </si>
  <si>
    <t>ykHkkFkhZ dk fgLlk</t>
  </si>
  <si>
    <t>_.k vof/k</t>
  </si>
  <si>
    <t>ns; C;kt</t>
  </si>
  <si>
    <t>fd'r dh la[;k</t>
  </si>
  <si>
    <t>ns; fd'rksa dh la[;k   ¼01-10-09½</t>
  </si>
  <si>
    <r>
      <t>01-10-09 rd izkIr dh tkus okyh jkf'k ¼6</t>
    </r>
    <r>
      <rPr>
        <b/>
        <sz val="10"/>
        <rFont val="Calibri"/>
        <family val="2"/>
      </rPr>
      <t>x</t>
    </r>
    <r>
      <rPr>
        <b/>
        <sz val="10"/>
        <rFont val="DevLys 010"/>
      </rPr>
      <t>6½</t>
    </r>
  </si>
  <si>
    <t>Category</t>
  </si>
  <si>
    <t xml:space="preserve">Palace </t>
  </si>
  <si>
    <t xml:space="preserve">tkfr ds vk/kkj ij </t>
  </si>
  <si>
    <t>Agriculture</t>
  </si>
  <si>
    <t>S.Industries</t>
  </si>
  <si>
    <t>Handicraft</t>
  </si>
  <si>
    <t>Technical</t>
  </si>
  <si>
    <t>Transport</t>
  </si>
  <si>
    <t>Education</t>
  </si>
  <si>
    <t>Grand Total</t>
  </si>
  <si>
    <t>Ur.</t>
  </si>
  <si>
    <t>Ru.</t>
  </si>
  <si>
    <t>Amt.</t>
  </si>
  <si>
    <t>Sikhs</t>
  </si>
  <si>
    <t>Christians</t>
  </si>
  <si>
    <t>Buddhists</t>
  </si>
  <si>
    <t>Parsis</t>
  </si>
  <si>
    <t>guqekux&lt;+ ¼2003&amp;04½</t>
  </si>
  <si>
    <t xml:space="preserve"> </t>
  </si>
  <si>
    <t>Jh ;quql vyh@Jh U;kt eksgEen</t>
  </si>
  <si>
    <t>nhukj flusek jksM+] guqekux&lt;+ VkÅu</t>
  </si>
  <si>
    <t>LVhy Quhpj</t>
  </si>
  <si>
    <t>266110                 (08-03-2004)</t>
  </si>
  <si>
    <t>Jun.04</t>
  </si>
  <si>
    <t>12/07/04</t>
  </si>
  <si>
    <t>31/01/05</t>
  </si>
  <si>
    <t>7/05/05</t>
  </si>
  <si>
    <t>4-08-05</t>
  </si>
  <si>
    <t>24-06-06</t>
  </si>
  <si>
    <t>Jh fldUnj @Jh oyh eksgEen</t>
  </si>
  <si>
    <t>okMZ u- 35] HkV~Vk dkWayksuh ] guqekux&lt;+ taD'ku</t>
  </si>
  <si>
    <t>ydM+h dh Vky</t>
  </si>
  <si>
    <t>266107                 (05-03-2004)</t>
  </si>
  <si>
    <t>14/12/04</t>
  </si>
  <si>
    <t>30-11-05</t>
  </si>
  <si>
    <t>05-04-06</t>
  </si>
  <si>
    <t>Jh lÙkkj vyh@Jh eksgEen vyh 'kQh</t>
  </si>
  <si>
    <t>okMZ u- 33] cjdr dkWayksuh] guqekux&lt;+ VkÅu</t>
  </si>
  <si>
    <t>266102-3                 (03-03-2004)</t>
  </si>
  <si>
    <t>24-01-07</t>
  </si>
  <si>
    <t>14-07-08</t>
  </si>
  <si>
    <t>Jh fldUnj vyh@Jh xqykc [kkWa</t>
  </si>
  <si>
    <t>okMZ la-01] Hkknjk] ftyk guqekux&lt;+</t>
  </si>
  <si>
    <t>ijpquh dh nqdku</t>
  </si>
  <si>
    <t>601741                 (17-03-2004)</t>
  </si>
  <si>
    <t>7-05-05</t>
  </si>
  <si>
    <t>25-02-07</t>
  </si>
  <si>
    <t>21-09-07</t>
  </si>
  <si>
    <t>22-12-08</t>
  </si>
  <si>
    <t>Jh ljkt eksgEen@Jh lqYrku [kkWa</t>
  </si>
  <si>
    <t>okMZ ua- 32] cjdr dkWayksuh] guqekux&lt;+ VkÅu</t>
  </si>
  <si>
    <t>Ms;jh m|ksx</t>
  </si>
  <si>
    <t>266108                 (05-03-2004)</t>
  </si>
  <si>
    <t>Jh lnhd eksgEen@Jh vyh eksgEen</t>
  </si>
  <si>
    <t>okMZ ua- 32] cjdr dkWayksuh] ihiy okyh xyh] guqekux&lt;+ VkÅu</t>
  </si>
  <si>
    <t>M;sjh m|ksx</t>
  </si>
  <si>
    <t>266109                 (05-03-2004)</t>
  </si>
  <si>
    <t>Jh ;quql vyh@Jh [kq'kh eksgEen</t>
  </si>
  <si>
    <t>okMZ ua- 33 cjdr dkWayksuh] guqekux&lt;+ VkÅu</t>
  </si>
  <si>
    <t>266112                 (09-03-2004)</t>
  </si>
  <si>
    <t>Jherh 'kq[knso dksj@Jh estj flasg</t>
  </si>
  <si>
    <t>ubZ [kqUtk] okMZ ua- 2] guqekux&lt;+ taD'ku</t>
  </si>
  <si>
    <t>266111                 (09-03-2004)</t>
  </si>
  <si>
    <t>14-12-04</t>
  </si>
  <si>
    <t>Jh b'kkd [kk@Jh eqLrkd vyh</t>
  </si>
  <si>
    <t>okMZ ua- 35 HkV~Vk dkWayksuh] guqekux&lt;+ taD'ku</t>
  </si>
  <si>
    <t>Vh LVky</t>
  </si>
  <si>
    <t>266104         (05-03-2004)</t>
  </si>
  <si>
    <t>Jh fy;kdr vyh@Jh lqyrku [kkWa</t>
  </si>
  <si>
    <t>okMZ ua- 02] Hkkuhiqjk eksgYyk uksgj] ftyk&amp; guqekux&lt;+</t>
  </si>
  <si>
    <t>fdjk.kk LVksj</t>
  </si>
  <si>
    <t>601700         (03-03-2004)</t>
  </si>
  <si>
    <t>4-05-05</t>
  </si>
  <si>
    <t>Jh ;qful vyh@Jh ekaxh [kkWa</t>
  </si>
  <si>
    <t>okMZ ua- 02] Hkkuhiqjk eksgYyk ] uksgj] ftyk guqekux&lt;+</t>
  </si>
  <si>
    <t>vkVk pDdh</t>
  </si>
  <si>
    <t>941344         (12-03-2004)</t>
  </si>
  <si>
    <t>_.k olwyh fdLrksa dk fooj.k ¼fnukad 31-03-2009½</t>
  </si>
  <si>
    <t>C;kt dh jkf'k</t>
  </si>
  <si>
    <t>ns; fd'rksa dh la[;k   ¼01&amp;10&amp;2010½</t>
  </si>
  <si>
    <r>
      <t>01&amp;10&amp;2010 rd izkIr dh tkus okyh jkf'k ¼6</t>
    </r>
    <r>
      <rPr>
        <b/>
        <sz val="10"/>
        <rFont val="Calibri"/>
        <family val="2"/>
      </rPr>
      <t>x</t>
    </r>
    <r>
      <rPr>
        <b/>
        <sz val="10"/>
        <rFont val="DevLys 010"/>
      </rPr>
      <t>6½</t>
    </r>
  </si>
  <si>
    <t>ewy</t>
  </si>
  <si>
    <t>guqekux&lt;+ ¼2004&amp;05½</t>
  </si>
  <si>
    <t>Jh 'kQh eksgEen@Jh oth:íhu</t>
  </si>
  <si>
    <t>okMZ la- 28] izseuxj] utnhd xksjh 'kadj esfMdkst] guqekux&lt;+ VkÅu</t>
  </si>
  <si>
    <t>jaxkbZ NikbZ</t>
  </si>
  <si>
    <t>266155                 (17-03-2004)</t>
  </si>
  <si>
    <t>07-12-07</t>
  </si>
  <si>
    <t>Jh xQWwj [kkWa@Jh gdhe nhu</t>
  </si>
  <si>
    <t>oh-ih-vks- nhiykuk] rglhy &amp; uksgj] ftyk guqekux&lt;+</t>
  </si>
  <si>
    <t>166124                 (19-04-2004)</t>
  </si>
  <si>
    <t>Jul.04</t>
  </si>
  <si>
    <t>12-06-09</t>
  </si>
  <si>
    <t>27-08-09</t>
  </si>
  <si>
    <t>Jh oyh eksgEen@Jh teky íhu</t>
  </si>
  <si>
    <t>okMZ ua- 01] ijyhdk] rglhy] uksgj] ftyk guqekux&lt;+</t>
  </si>
  <si>
    <t>LVhycrZu</t>
  </si>
  <si>
    <t>266120                 (12-04-2004)</t>
  </si>
  <si>
    <t>14-06-2010</t>
  </si>
  <si>
    <t>Jh fldUnj vyh @Jh egQwt [kkWa</t>
  </si>
  <si>
    <t>okMZ ua- 9] Hkknjk] ftyk&amp; guqekux&lt;+</t>
  </si>
  <si>
    <t>862904                 (08-04-2004)</t>
  </si>
  <si>
    <t>Jh bLQkd gqlSu@Jh vlxj [kkWa</t>
  </si>
  <si>
    <t>okMZ ua- 3 ukbZ;ksa dh efLtn ds ikl] Hkknjk ftyk&amp; guqekux&lt;+</t>
  </si>
  <si>
    <t>554285                 (08-07-2004)</t>
  </si>
  <si>
    <t>Oct.04</t>
  </si>
  <si>
    <t>Jh bZ'kkd eksgEen@Jh 'kQh eksgEen</t>
  </si>
  <si>
    <t>oh-ih-vks- /kUuklj rglhy] jkorlj] ftyk&amp; guqekux&lt;+</t>
  </si>
  <si>
    <t>266121                 (12-04-2004)</t>
  </si>
  <si>
    <t>Jh eksgEen bLyke gSnj@Jh ,l-,e-vkbZ-;w- gsnj</t>
  </si>
  <si>
    <t>DokVju Vh&amp; 8&amp;,] jsYos esfMdksy dkWayksuh] guqekux&lt;+ taD'ku</t>
  </si>
  <si>
    <t>eksfMdy ,stsalh</t>
  </si>
  <si>
    <t>266122                 (12-04-2004)</t>
  </si>
  <si>
    <t>Jh jetku [kkWa@Jh xqyke jlqy</t>
  </si>
  <si>
    <t>okMZ ua- 5 dk;e[kkWauh ckl] Hkknjk ftyk&amp; guqekux&lt;+</t>
  </si>
  <si>
    <t>LØhufiazfUVx</t>
  </si>
  <si>
    <t>862915                 (08-04-2004)</t>
  </si>
  <si>
    <t>25-05-07</t>
  </si>
  <si>
    <t>Jh eksgflu vyh@Jh lykmíhu</t>
  </si>
  <si>
    <t>okMZ ua- 23 ,DlbZ,u] vkWafQl ih-,p-bZMh- uksgj ds ikl uksgj ftyk&amp; guqekux&lt;+</t>
  </si>
  <si>
    <t>862900                 (06-04-2004)</t>
  </si>
  <si>
    <t>Jh dsoy flag@Jh eydhr flag</t>
  </si>
  <si>
    <t>oh-ih-vks- jksMkokyh] rglhy ,oa ftyk&amp; guqekux&lt;+</t>
  </si>
  <si>
    <t>Mss;jh m|ksx</t>
  </si>
  <si>
    <t>266125                 (23-04-2004)</t>
  </si>
  <si>
    <t>Jh ujsUnz flag@Jh xqjesy flag</t>
  </si>
  <si>
    <t>xkWao] [kjfy;k] iksLV&amp; fy[kehlj] rg- ihyhcaxk] ftyk&amp; guqekux&lt;+</t>
  </si>
  <si>
    <t>,l-Vh-Mh- ih-lh-vks-</t>
  </si>
  <si>
    <t>139584-86                 (16-04-2004)</t>
  </si>
  <si>
    <t>Jh fldUnj [kWak@Jh [kqlh eksgEen</t>
  </si>
  <si>
    <t>oh-ih-vks- Hkwdjdk ] rglhy] uksgj] ftyk&amp; guqekux&lt;+</t>
  </si>
  <si>
    <t>55284           (02-06-2004)</t>
  </si>
  <si>
    <t>Sep.04</t>
  </si>
  <si>
    <t>Jhefr otu bykgh@ 'kkguokt</t>
  </si>
  <si>
    <t>okMz ua- 2 ubz [kqUtk] guqekux&lt;+ taD'ku</t>
  </si>
  <si>
    <t>554308                  (21-03-2005)</t>
  </si>
  <si>
    <t>21-06-05</t>
  </si>
  <si>
    <t>Jh vetn@ vehjnhu</t>
  </si>
  <si>
    <t>okMZ ua- 3 ubz [kqUtk] utnhd lqnkek fdjk.kk dh nqdku] guqekux&lt;+ taD'ku</t>
  </si>
  <si>
    <t>HkSM cdjh ikyu</t>
  </si>
  <si>
    <t>554311                (22-03-2005)</t>
  </si>
  <si>
    <t>22-06-05</t>
  </si>
  <si>
    <t>04-08-05</t>
  </si>
  <si>
    <t xml:space="preserve">Jh ;qlqQ vyh@ ekWaxh [kkWa </t>
  </si>
  <si>
    <t>okMZ ua- 2 uksgj ftyk&amp; guqekux&lt;+</t>
  </si>
  <si>
    <t>vkVk pDdh e; elkyk pDdh</t>
  </si>
  <si>
    <t>662520-21      (28-02-2005)</t>
  </si>
  <si>
    <t>08-05-05</t>
  </si>
  <si>
    <t>12-07-04</t>
  </si>
  <si>
    <t>31-01-05</t>
  </si>
  <si>
    <t>07-05-05</t>
  </si>
  <si>
    <t>Jh lykeqíhu@ gkth lqyrku</t>
  </si>
  <si>
    <t>okMZ ua- 13 ih-MCY;w-Mh- ds ihNs uksgj</t>
  </si>
  <si>
    <t>554293             (19-02-2005)</t>
  </si>
  <si>
    <t>19/5/05</t>
  </si>
  <si>
    <t>06-11-09</t>
  </si>
  <si>
    <t>Jh vQjkbZy@ vCnqy lÙkkj</t>
  </si>
  <si>
    <t>okMZ ua- 3 ubZ [kqUtk] guqekux&lt;+ tad'ku</t>
  </si>
  <si>
    <t>ijpwu nwdku</t>
  </si>
  <si>
    <t>554307                 (23-03-2005)</t>
  </si>
  <si>
    <t>23-06-05</t>
  </si>
  <si>
    <t xml:space="preserve">Jh 'kelsj@ 'kjhQ eksgEen </t>
  </si>
  <si>
    <t>okMZ u-a 22 ljnkjiqjk ckl] uksgj ftyk&amp; guqekux&lt;+</t>
  </si>
  <si>
    <t>554315-16          (24-03-2005)</t>
  </si>
  <si>
    <t>24-06-05</t>
  </si>
  <si>
    <t xml:space="preserve">Jh eqLrkd vyh@ mejnhu </t>
  </si>
  <si>
    <t xml:space="preserve">okMZ ua- 4 [kVhd efLtn ds ikl] uksgj] ftyk&amp; guqekux&lt;+ </t>
  </si>
  <si>
    <t>fdjkuk ,oa tujy LVksj</t>
  </si>
  <si>
    <t>554296            (22-02-2005)</t>
  </si>
  <si>
    <t>22-05-05</t>
  </si>
  <si>
    <t xml:space="preserve">Jh vlye [kku@ lqyrku [kkWa </t>
  </si>
  <si>
    <t>okMZ ua- 02] Hkkuhiqjk eksgYyk] uksgj ftyk&amp; guqekux&lt;+</t>
  </si>
  <si>
    <t>662227-28-29      (22-02-2005)</t>
  </si>
  <si>
    <t>Jh vlye@ 'kku eksgEen</t>
  </si>
  <si>
    <t>okMZ ua- 23 /kDdk cLrh] uksgj] ftyk guqekux&lt;+</t>
  </si>
  <si>
    <t>VsSyfjax eSfVfj;y</t>
  </si>
  <si>
    <t>554394            (28-02-2005)</t>
  </si>
  <si>
    <t>28-05-05</t>
  </si>
  <si>
    <t xml:space="preserve">Jh ;kdwc vyh@ ;klhu [kkWa </t>
  </si>
  <si>
    <t>okMZ ua- 12] bLyfe;k Ldwy ds ikl] uksgj] ftyk&amp; guqekux&lt;+</t>
  </si>
  <si>
    <t>Vsyj Msªl eSfVfj;y</t>
  </si>
  <si>
    <t>554294            (19-02-2005)</t>
  </si>
  <si>
    <t xml:space="preserve">Jh g:.k [kkWa@ uthj [kkWa </t>
  </si>
  <si>
    <t>okMZ ua- 2 ijyhdk] rglhy] uksgj] ftyk&amp; guqekux&lt;+</t>
  </si>
  <si>
    <t>jax jksxu dh nwdku</t>
  </si>
  <si>
    <t>554306             (01-03-2005)</t>
  </si>
  <si>
    <t>01-06-05</t>
  </si>
  <si>
    <t xml:space="preserve">Jh ;qlqQ vyh@ xkSr eksgEen </t>
  </si>
  <si>
    <t>okMZ ua- 2 ubZ [kqUtk] utnhd ds'kokuan Ldwy] guqekux&lt;+ taD'ku</t>
  </si>
  <si>
    <t>yk[k pwMh dk dk;Z</t>
  </si>
  <si>
    <t>5543122              (23-03-2005)</t>
  </si>
  <si>
    <t>'05-04-06</t>
  </si>
  <si>
    <t xml:space="preserve">Jh glu vyh@ mejnhu </t>
  </si>
  <si>
    <t>okMZ ua- 23 jsLV gkÅl ds ikl uksgj] ftyk&amp; guqekux&lt;+</t>
  </si>
  <si>
    <t>dqEgkjh m|ksx</t>
  </si>
  <si>
    <t>554317               (29-03-2005)</t>
  </si>
  <si>
    <t>29-06-05</t>
  </si>
  <si>
    <t>Jh xQwj vyh@ [kSjnhu</t>
  </si>
  <si>
    <t>okMZ ua- 23 uksgj] ftyk&amp; guqekux&lt;+</t>
  </si>
  <si>
    <t>554291-98-99       (25-02-2005)</t>
  </si>
  <si>
    <t>25/5/05</t>
  </si>
  <si>
    <t xml:space="preserve">Jh gk:.k@ usd eksgEen </t>
  </si>
  <si>
    <t>okMZ ua- 23 okVj oDlZ ds ikl] eksfeuiqjk] uksgj] ftyk&amp; guqekux&lt;+</t>
  </si>
  <si>
    <t>554301-02-03    (28-02-05)</t>
  </si>
  <si>
    <t>28/5/05</t>
  </si>
  <si>
    <t>Jh eks- fcu dkfle@ eksgflu lS;n</t>
  </si>
  <si>
    <t xml:space="preserve">oMZ ua- 8 fcgk.kh /k.Vk/kj ds ihNs] uksgj ftyk&amp; guqekux&lt;+ </t>
  </si>
  <si>
    <t>byS- jsfQzts'ku lsy ,.M lfoZl</t>
  </si>
  <si>
    <t>554320                   (31-03-2005)</t>
  </si>
  <si>
    <t>01-07-05</t>
  </si>
  <si>
    <t>Jh uthj vgen@ [kq'kh eksgEen</t>
  </si>
  <si>
    <t>okMZ ua- 22 ljnkj iqjk ckl] uksgj ftyk&amp; guqekux&lt;+</t>
  </si>
  <si>
    <t>QksVksxzkQh</t>
  </si>
  <si>
    <t>554313                 (24-03-2005)</t>
  </si>
  <si>
    <t>Jh vkfjQ gqlSu@ yky [kkWa</t>
  </si>
  <si>
    <t>okMZ ua- 3 iqfYdr Ldwy ds ihNs] ubZ [kqUtk] guqekux&lt;+</t>
  </si>
  <si>
    <t>mWaV xkM+h</t>
  </si>
  <si>
    <t>554309              (23-03-2005)</t>
  </si>
  <si>
    <t xml:space="preserve">Jh gchc@ vYyk cDl </t>
  </si>
  <si>
    <t>fu- jkex&lt;+] rg- uksgj] guqekux&lt;+</t>
  </si>
  <si>
    <t>562643/44/     16-05-05</t>
  </si>
  <si>
    <t>16-08-05</t>
  </si>
  <si>
    <t>ekftZu euh</t>
  </si>
  <si>
    <t>;ksx ¼4$5½</t>
  </si>
  <si>
    <t>ns; fd'rksa dh la[;k   ¼01&amp;01&amp;2011½</t>
  </si>
  <si>
    <r>
      <t>1&amp;01&amp;2011 rd izkIr dh tkus okyh jkf'k ¼6</t>
    </r>
    <r>
      <rPr>
        <b/>
        <sz val="10"/>
        <rFont val="Calibri"/>
        <family val="2"/>
      </rPr>
      <t>x</t>
    </r>
    <r>
      <rPr>
        <b/>
        <sz val="10"/>
        <rFont val="DevLys 010"/>
      </rPr>
      <t>6½</t>
    </r>
  </si>
  <si>
    <t>U</t>
  </si>
  <si>
    <t>R</t>
  </si>
  <si>
    <t>guqekux&lt;+ ¼2005&amp;06½</t>
  </si>
  <si>
    <t>Jh eqLrkd vyh@ ;wul vyh</t>
  </si>
  <si>
    <t>dhdjokyh] guqekux&lt;+</t>
  </si>
  <si>
    <t>562645/           31-05-05</t>
  </si>
  <si>
    <t>31-08-05</t>
  </si>
  <si>
    <t>03-04-08</t>
  </si>
  <si>
    <t>Jh HkqisUnz flag @Jh txthr flag</t>
  </si>
  <si>
    <t>vejkiqjk FksM+h] guqekux&lt;+</t>
  </si>
  <si>
    <t>vkWaVks fjDlk</t>
  </si>
  <si>
    <t>392892/             7-09-05  562651/          6-09-05</t>
  </si>
  <si>
    <t>07-12-05</t>
  </si>
  <si>
    <t>09-02-09</t>
  </si>
  <si>
    <t>22-11-2010</t>
  </si>
  <si>
    <t>Jh uokc nhu@ uwj ekSgEen</t>
  </si>
  <si>
    <t>okMZ ua- 27 uksgj] guqekux&lt;+</t>
  </si>
  <si>
    <t>150604/        18-01-06</t>
  </si>
  <si>
    <t>18-03-06</t>
  </si>
  <si>
    <t>Jh ekSgEen lyhe@ lknd vyh</t>
  </si>
  <si>
    <t>okMZ ua- 7 ¼u;k½ [kVhdksa dk ekSgYyk uksgj] guqekux&lt;+</t>
  </si>
  <si>
    <t>150611-12/      31-01-06</t>
  </si>
  <si>
    <t>01-05-06</t>
  </si>
  <si>
    <t>Jh vCnqy ethn@ gkle [kkWa</t>
  </si>
  <si>
    <t>feV~Vh ds crZu cukuk</t>
  </si>
  <si>
    <t>150605-06-07/  18-01-06</t>
  </si>
  <si>
    <t>Jh jktsUnz flag@ taxhj flag</t>
  </si>
  <si>
    <t>fo-iks- Qrsgiqj rg- laxfj;k] guqekux&lt;++</t>
  </si>
  <si>
    <t>VsUV gkÅl</t>
  </si>
  <si>
    <t>150593-94/     17-01-06</t>
  </si>
  <si>
    <t>17-03-06</t>
  </si>
  <si>
    <t xml:space="preserve">Jh tkosn vyh@ ekSgEen bZLekbZy </t>
  </si>
  <si>
    <t>okMZ ua- 36] guqekux&lt;+</t>
  </si>
  <si>
    <t>150595-96/      17-01-06</t>
  </si>
  <si>
    <t>Jh ekSgEen fQ;kt@ eatwj vyh</t>
  </si>
  <si>
    <t>okMZ ua- 3] ljdkjh Ldwy ds lkeus] guqekux&lt;+ ta-</t>
  </si>
  <si>
    <t>ijP;wu dh nqdku</t>
  </si>
  <si>
    <t>150585-86-87/  13-01-06</t>
  </si>
  <si>
    <t>13-03-06</t>
  </si>
  <si>
    <t xml:space="preserve">    </t>
  </si>
  <si>
    <t>Jh lnhd [kkWa@ xUuh [kkWa</t>
  </si>
  <si>
    <t>okMZ ua- 35] HkV~Vk cLrh] guqekux&lt;++ ta-</t>
  </si>
  <si>
    <t>150584/          13-01-06</t>
  </si>
  <si>
    <t>Jh ekSgEen lyhe@ utew nhu</t>
  </si>
  <si>
    <t>okMZ ua- 3] utnhd ljdkjh Ldwy] ubZ [kqatk] guqekux&lt;+ ta-</t>
  </si>
  <si>
    <t>150608-09/     20-01-06</t>
  </si>
  <si>
    <t>20-03-06</t>
  </si>
  <si>
    <t>Jh egcwc [kkWa@ Qd: nhu /kksch</t>
  </si>
  <si>
    <t>okMZ ua- 28] izse uxj] xq:}kjs ds ikl] guqekux&lt;+ ta-</t>
  </si>
  <si>
    <t>MªkbZfDyfuax dh nqdku</t>
  </si>
  <si>
    <t>150588-89/     13-01-06</t>
  </si>
  <si>
    <t>Jh ;klhu ekSgEen@ gkde vyh Nhik</t>
  </si>
  <si>
    <t>fo-iks- /kkSyhiky] guqekux&lt;+</t>
  </si>
  <si>
    <t>Ms;jh ¼xk;½</t>
  </si>
  <si>
    <t>150582-83/     13-01-06</t>
  </si>
  <si>
    <t>Jh ekSgEen vgen@ QSt ekSgEen</t>
  </si>
  <si>
    <t>okMZ ua- 2] ubZ [kaqtk] guqekux&lt;+</t>
  </si>
  <si>
    <t>150581/           13-01-06</t>
  </si>
  <si>
    <t>Jh fjNiky flag@ egsUnz flag</t>
  </si>
  <si>
    <t>xkWao pUnMk iks- uoka] guqekux&lt;+</t>
  </si>
  <si>
    <t>562660/           13-01-06</t>
  </si>
  <si>
    <t>Jh tkosn vyh@ ekSgEen rqQSy</t>
  </si>
  <si>
    <t>ubZ [kaqtk] guqekux&lt;+ ta-</t>
  </si>
  <si>
    <t>562659/         13-01-06</t>
  </si>
  <si>
    <t>Jh 'kjhQ ekSgEen@ lhyw [kkWa</t>
  </si>
  <si>
    <t>fo-iks- jkex&lt;++ rg- uksgj] guqekux&lt;+</t>
  </si>
  <si>
    <t>150590-91/       16-01-06</t>
  </si>
  <si>
    <t>16-03-06</t>
  </si>
  <si>
    <t>08-09-08</t>
  </si>
  <si>
    <t>Jh esok flag@ Jo.k flag</t>
  </si>
  <si>
    <t>okMZ ua- 9] Moyh ckl ekSyoh] guqekux&lt;++ ta-</t>
  </si>
  <si>
    <t>150592/        17-01-06</t>
  </si>
  <si>
    <t>Jh edcwy@ [kSjnhu</t>
  </si>
  <si>
    <t>okMZ ua- 27] uksgj] guqekux&lt;+</t>
  </si>
  <si>
    <t>150602-03/     18-01-06</t>
  </si>
  <si>
    <t>Jh ;kdwc vyh@ usd ekSgEen</t>
  </si>
  <si>
    <t>150600-01/       18-01-06</t>
  </si>
  <si>
    <t>Jh jks'ku vyh@ vgen vyh</t>
  </si>
  <si>
    <t>150598-99/     18-01-06</t>
  </si>
  <si>
    <t>Jh [kq'kh ekSgEen@ uthj [kkWa</t>
  </si>
  <si>
    <t>fo-iks- nhiykuk] uksgj] guqekux&lt;+</t>
  </si>
  <si>
    <t>lanwd isVh m|ksx</t>
  </si>
  <si>
    <t>497913/          31-01-06</t>
  </si>
  <si>
    <t>Jh jTtkd ekSgEen@ lqyrku [kkWa</t>
  </si>
  <si>
    <t>guqekux&lt;+ Vkmu</t>
  </si>
  <si>
    <t>Mss;jh</t>
  </si>
  <si>
    <t>450613/            24-03-06</t>
  </si>
  <si>
    <t>Jh lqjsUnz flag@ xqjesy flag</t>
  </si>
  <si>
    <t>[kfjy;k] rg- ihyhcaxk] guqekux&lt;+</t>
  </si>
  <si>
    <t>150614/              27-03-06</t>
  </si>
  <si>
    <t>27-06-06</t>
  </si>
  <si>
    <t>Jh vejthr @ eD[ku flag</t>
  </si>
  <si>
    <t>150615/            27-03-06</t>
  </si>
  <si>
    <t>27-06-07</t>
  </si>
  <si>
    <t>UR.</t>
  </si>
  <si>
    <t>Ru</t>
  </si>
  <si>
    <t>guqekux&lt;+ ¼2006&amp;07½</t>
  </si>
  <si>
    <t>Jh cgkj vyh@ ekSgEen fuokt</t>
  </si>
  <si>
    <t>okMZ ua- 3] ubZ  [kqWatk] guqekux&lt; +ta-</t>
  </si>
  <si>
    <t>150617/             05-04-06</t>
  </si>
  <si>
    <t>05-07-06</t>
  </si>
  <si>
    <t>Jh xq:tUV flag@ xqjuke flag</t>
  </si>
  <si>
    <t>fu- &lt;kfy;k] guqekux&lt;+</t>
  </si>
  <si>
    <t>150617/             16-05-06</t>
  </si>
  <si>
    <t>16-08-06</t>
  </si>
  <si>
    <t>Jh ekSgEen v'kjQ@Qrsg ekSgEen</t>
  </si>
  <si>
    <t>xzk- &lt;kfy;k] rg- ftyk guqekux&lt;+</t>
  </si>
  <si>
    <t>Hkou fuekZ.k lkxzeh</t>
  </si>
  <si>
    <t>150617/             04-05-06  150617/             04-05-06</t>
  </si>
  <si>
    <t>04-08-06</t>
  </si>
  <si>
    <t>Jh vdje ekSgEen@ lnhd ekSgEen Nhaik</t>
  </si>
  <si>
    <t xml:space="preserve">okMZ ua- 32, cjdr dkyksuh] guqekux&lt;+ </t>
  </si>
  <si>
    <t>vkWVks fjD'kk</t>
  </si>
  <si>
    <t>463147/            14-06-06</t>
  </si>
  <si>
    <t>14-09-06</t>
  </si>
  <si>
    <t>_.k olwyh fdLrksa dk fooj.k ¼fnukad ½</t>
  </si>
  <si>
    <t>ns; fd'rksa dh la[;k         ¼01&amp;01&amp;2011½</t>
  </si>
  <si>
    <r>
      <t>01&amp;01&amp;2011 rd izkIr dh tkus okyh jkf'k ¼6</t>
    </r>
    <r>
      <rPr>
        <b/>
        <sz val="10"/>
        <rFont val="Calibri"/>
        <family val="2"/>
      </rPr>
      <t>x</t>
    </r>
    <r>
      <rPr>
        <b/>
        <sz val="10"/>
        <rFont val="DevLys 010"/>
      </rPr>
      <t>6½</t>
    </r>
  </si>
  <si>
    <t>'kgjh</t>
  </si>
  <si>
    <t>xzkeh.k</t>
  </si>
  <si>
    <t>ns; fnukad</t>
  </si>
  <si>
    <t>ewy-</t>
  </si>
  <si>
    <t>Jh fldUnj vyh@ Qd:nhu</t>
  </si>
  <si>
    <t>guqekux&lt;+ Vk] guqekux&lt;++</t>
  </si>
  <si>
    <t>Ms;jh ¼HkSal½</t>
  </si>
  <si>
    <t>152799-800/     15-05-07          824241-42/     15-05-07</t>
  </si>
  <si>
    <t>15-08-07</t>
  </si>
  <si>
    <t>Jh thr flag@ gjesaUnz flag</t>
  </si>
  <si>
    <t>xzk- [kjfy;k iks- fy[kehlj] rg- ihyhcaxk] guqekux&lt;+</t>
  </si>
  <si>
    <t>824243-44/     15-05-07</t>
  </si>
  <si>
    <t>Jh ijethr flag@ djrkj flag</t>
  </si>
  <si>
    <t>xzk- [kjfy;k]iks- fy[kehlj] rg- ihyhcaxk]  guqekux&lt;+</t>
  </si>
  <si>
    <t>824245-46/      15-05-07</t>
  </si>
  <si>
    <t xml:space="preserve">Jh edcwy [kka@ mejnhu </t>
  </si>
  <si>
    <t>uksgj] guqekux&lt;+</t>
  </si>
  <si>
    <t>824249-50/      23-05-07</t>
  </si>
  <si>
    <t>23-08-07</t>
  </si>
  <si>
    <t>Jh bdcky [kka@ bczkfge [kka</t>
  </si>
  <si>
    <t>824251-52/     23-05-07</t>
  </si>
  <si>
    <t>Jh eksgEen uklhj@ yky eksgEen</t>
  </si>
  <si>
    <t>lkbZfdy fjis;j] ikVZl</t>
  </si>
  <si>
    <t>824247/            16-05-07</t>
  </si>
  <si>
    <t>16-08-07</t>
  </si>
  <si>
    <t>Jh xqyke uch@ vyh'ksj</t>
  </si>
  <si>
    <t>diMs dh xBjh] Qsjh</t>
  </si>
  <si>
    <t>824248/            23-05-07</t>
  </si>
  <si>
    <t>Jh edcwy@ uokcnhu</t>
  </si>
  <si>
    <t>crZu dh nqdku</t>
  </si>
  <si>
    <t>824253-54-55/ 23-05-07</t>
  </si>
  <si>
    <t>Jh eksgEen lewu@ eksgEen 'kQh</t>
  </si>
  <si>
    <t>vkWVks ikV~Zl</t>
  </si>
  <si>
    <t>824256/        23-05-07</t>
  </si>
  <si>
    <t>Jh 'kjhQ eksgEen@ lkgcnhu</t>
  </si>
  <si>
    <t>xzk- iks- eanjiqjk] rg- uksgj] guqekux&lt;+</t>
  </si>
  <si>
    <t>cSfYMax dk;Z</t>
  </si>
  <si>
    <t>824257/          23-05-07</t>
  </si>
  <si>
    <t>Jh gk:.knhu@ eksgEen vyh</t>
  </si>
  <si>
    <t>xzk-iks- eUnjiqjk] rg- uksgj] guqekux&lt;+</t>
  </si>
  <si>
    <t>824258/           23-05-07</t>
  </si>
  <si>
    <t>Jherh tehyk@ iRuh c'khj vgen</t>
  </si>
  <si>
    <t>uksgj guqekux&lt;+</t>
  </si>
  <si>
    <t>efugkjh dh nqdku</t>
  </si>
  <si>
    <t>824259/           23-05-07</t>
  </si>
  <si>
    <t>Jh ;kdwc@ oyh eksgEen</t>
  </si>
  <si>
    <t>824260-61/     23-05-07</t>
  </si>
  <si>
    <t>Jherh vleka@ 'kdwj [kka</t>
  </si>
  <si>
    <t>825362-63/      23-05-07</t>
  </si>
  <si>
    <t>Jh jQhd@ usd eksgEen</t>
  </si>
  <si>
    <t>825364-65/      23-05-07</t>
  </si>
  <si>
    <t xml:space="preserve">Jh eksgEen bnjh'k@ Lo- Jh 'kjhQ </t>
  </si>
  <si>
    <t>825366-67/    23-05-07</t>
  </si>
  <si>
    <t>Jh eksgEen vyh@ eksgEen ;kdwc</t>
  </si>
  <si>
    <t>825368-69/         23-05-07</t>
  </si>
  <si>
    <t xml:space="preserve">Jh vlye@ xkSr eksgEen] </t>
  </si>
  <si>
    <t>guqekux&lt;+ ta-</t>
  </si>
  <si>
    <t>825370/           30-05-07</t>
  </si>
  <si>
    <t>30-08-07</t>
  </si>
  <si>
    <t>Jh lriky flag@ xqjuke flag</t>
  </si>
  <si>
    <t>xzk- &lt;+kfy;k iks- Qrsgiqj]  guqekux&lt;+</t>
  </si>
  <si>
    <t>825371-72/     30-05-07</t>
  </si>
  <si>
    <t>Jh txlhj flag@ e[ku flag</t>
  </si>
  <si>
    <t>xzk- [kjfy;k rg- ihyhcaxk] guqekux&lt;+</t>
  </si>
  <si>
    <t>825373-74/     30-05-07</t>
  </si>
  <si>
    <t xml:space="preserve">Jh dqj'ksn [kkWa@ uokc [kka] </t>
  </si>
  <si>
    <t>bySDVªksfuDl dh nqdku</t>
  </si>
  <si>
    <t>825375/        06-06-07</t>
  </si>
  <si>
    <t>Jh vyh eksgEen@ 'kQh eksgEen</t>
  </si>
  <si>
    <t>Hkou fuekZ.k lkexzh</t>
  </si>
  <si>
    <t>825376-77/     06-06-07</t>
  </si>
  <si>
    <t>jkf'k ¼ N.M.D.F.C.   dk fgLlk½</t>
  </si>
  <si>
    <t>DLA/PM vuqtk fuxe }kjk _.k forj.k dk D.D.No. &amp; Dt.)</t>
  </si>
  <si>
    <t>ns; fd'rksa dh la[;k           (1-01--2011)</t>
  </si>
  <si>
    <t>01&amp;01&amp;2011 rd izkIr dh tkus okyh jkf'k ¼6x6½</t>
  </si>
  <si>
    <t>guqekux&lt;+ ¼2008&amp;09½</t>
  </si>
  <si>
    <t>Jh ijethr dkSj@ xqjehr flag</t>
  </si>
  <si>
    <t>okMZ ua- 28] izse uxj] guqekux&lt;+</t>
  </si>
  <si>
    <t>C;qVh ikyZj</t>
  </si>
  <si>
    <t>825388/   05-05-08</t>
  </si>
  <si>
    <t>30-12-08</t>
  </si>
  <si>
    <t>Jh :i flag@ cynso flag</t>
  </si>
  <si>
    <t>pd 6] dsds,e xkao U;ksy[kh rg- jkorlj] guqekux&lt;+</t>
  </si>
  <si>
    <t>825389/  05-05-08</t>
  </si>
  <si>
    <t>Jh eksgEen vyh@ ykonh [kkWa</t>
  </si>
  <si>
    <t>okMZ ua- 2] Hkkuhiqjk eksgYyk] uksgj] guqekux&lt;+</t>
  </si>
  <si>
    <t>825390-91/  05-05-08</t>
  </si>
  <si>
    <t>Jh ulhewnhu@ Qfgewnhu</t>
  </si>
  <si>
    <t>okMZ ua- 35] guqekux&lt;+ ta-</t>
  </si>
  <si>
    <t>cqd ckbfMax</t>
  </si>
  <si>
    <t>825392-93/  05-05-08</t>
  </si>
  <si>
    <t>Jh jktsUnz flag@ nyhi flag</t>
  </si>
  <si>
    <t>okMZ ua- 8] pd 3] ,l,u,e Jhuxj] guqekux&lt;+</t>
  </si>
  <si>
    <t>825394-95/ 05-05-08</t>
  </si>
  <si>
    <t>Jh eksgEen [kkWa@ vehj [kkWa</t>
  </si>
  <si>
    <t>okMZ ua- 3] ubZ [kqtk] guqekux&lt;+ ta-</t>
  </si>
  <si>
    <t>825396-97/  31-05-08</t>
  </si>
  <si>
    <t>31-08-08</t>
  </si>
  <si>
    <t>Jh foØe flaag@ xqytkj flag</t>
  </si>
  <si>
    <t>ohihvks- fy[kehlj] rg- ihyhcaxk] guqekux&lt;+</t>
  </si>
  <si>
    <t>ijpqu nqdku</t>
  </si>
  <si>
    <t>825398/  17-06-08</t>
  </si>
  <si>
    <t>17-09-08</t>
  </si>
  <si>
    <t>Jh ;kdqc [kkWa@ ea'kh [kkWa eqlyeku</t>
  </si>
  <si>
    <t>foihvks dj.kiqjk] rg- Hkknjk] guqekux&lt;</t>
  </si>
  <si>
    <t>825399/   17-06-08</t>
  </si>
  <si>
    <t>Jh fojsUnz flag@ vthr flag</t>
  </si>
  <si>
    <t>okMZ ua- 1] guqekux&lt; ta-</t>
  </si>
  <si>
    <t>bySDVªhdy nqdku</t>
  </si>
  <si>
    <t>825400/  17-06-08</t>
  </si>
  <si>
    <t>Jh euthr flag@ ekyk [kkWa</t>
  </si>
  <si>
    <t>ohihvks- lkyhokyk] rg- fVCch] guqekux&lt;+</t>
  </si>
  <si>
    <t>825401-02/  17-06-08</t>
  </si>
  <si>
    <t>Jh vejkt flag@ tud flag</t>
  </si>
  <si>
    <t>xkao [kjfy;k rg- ihyhcaxk] guqekux&lt;+</t>
  </si>
  <si>
    <t>825403-04/   20-06-08</t>
  </si>
  <si>
    <t>20-09-08</t>
  </si>
  <si>
    <t xml:space="preserve">Jh ;wul vyh@ gkth esgjnhu </t>
  </si>
  <si>
    <t>okMZ ua- 13] uksgj] guqekux&lt;+</t>
  </si>
  <si>
    <t>825405-06/  27-06-08</t>
  </si>
  <si>
    <t>27-09-08</t>
  </si>
  <si>
    <t>Jh fjtkd eksgEen@ uthj [kkWa</t>
  </si>
  <si>
    <t>okMZ ua- 2] xkaao ijfydk rg- uksgj] guqekux&lt;+</t>
  </si>
  <si>
    <t>LVyh crZu nqdku</t>
  </si>
  <si>
    <t>825407/  27-06-08</t>
  </si>
  <si>
    <t>lq[kiky dkSj@ gjpj.k flag</t>
  </si>
  <si>
    <t xml:space="preserve">ohihvks- pkSfgykaoyh rg- guqekux&lt;+ </t>
  </si>
  <si>
    <t>425409-10/  17-07-08</t>
  </si>
  <si>
    <t>17-10-08</t>
  </si>
  <si>
    <t>Jh lÙkkj@ lkgcnhu</t>
  </si>
  <si>
    <t>ohihvks- eUnjiqjk] rg- uksgj] guqekux&lt;+</t>
  </si>
  <si>
    <t>251621/   22-07-08</t>
  </si>
  <si>
    <t>22-10-08</t>
  </si>
  <si>
    <t>Jh lykeqnhu@ bczkfge [kkWa</t>
  </si>
  <si>
    <t>251622/  22-07-08</t>
  </si>
  <si>
    <t>y[kohj dkSj@ y{e.k flag</t>
  </si>
  <si>
    <t>xkao jkeljk 26] ,uVhvkj uksgj] guqekux&lt;+</t>
  </si>
  <si>
    <t>251623/  22-07-08</t>
  </si>
  <si>
    <t>Jh izxV flag@ dqyoar flag</t>
  </si>
  <si>
    <t>[kjfy;k iks- fy[kehlj rg- ihyhcaxk] guqekux&lt;+</t>
  </si>
  <si>
    <t>251624-25/  22-07-08</t>
  </si>
  <si>
    <t>Jh vCnqy tCckj@ tykyqnhu</t>
  </si>
  <si>
    <t>251626-27/ 28-07-08</t>
  </si>
  <si>
    <t>28-10-08</t>
  </si>
  <si>
    <t xml:space="preserve">Jh Qk:[k [kkWa@ tekynhu </t>
  </si>
  <si>
    <t>ohihvks- tlkuk] rg- uksgj] guqekux&lt;+</t>
  </si>
  <si>
    <t>251628-29/  05-08-08</t>
  </si>
  <si>
    <t>5/11/2008</t>
  </si>
  <si>
    <t>Jh vej thr flag@ lqjtku flag</t>
  </si>
  <si>
    <t>okMZ ua- 23] fVCch] guqekux&lt;</t>
  </si>
  <si>
    <t>jsfMesM dh nqdku</t>
  </si>
  <si>
    <t>251630-31/ 05-08-08</t>
  </si>
  <si>
    <t>8/11/2008</t>
  </si>
  <si>
    <r>
      <t xml:space="preserve">jkf'k ¼ </t>
    </r>
    <r>
      <rPr>
        <b/>
        <sz val="10"/>
        <rFont val="Times New Roman"/>
        <family val="1"/>
      </rPr>
      <t xml:space="preserve">N.M.D.F.C.   </t>
    </r>
    <r>
      <rPr>
        <b/>
        <sz val="10"/>
        <rFont val="Arjun"/>
      </rPr>
      <t>dk fgLlk½</t>
    </r>
  </si>
  <si>
    <t xml:space="preserve">C;kt d jkf'k </t>
  </si>
  <si>
    <r>
      <t xml:space="preserve">DLA/PM </t>
    </r>
    <r>
      <rPr>
        <b/>
        <sz val="10"/>
        <rFont val="Arjun"/>
      </rPr>
      <t xml:space="preserve">vuqtk fuxe }kjk _.k forj.k dk </t>
    </r>
    <r>
      <rPr>
        <b/>
        <sz val="10"/>
        <rFont val="Times New Roman"/>
        <family val="1"/>
      </rPr>
      <t>D.D.No. &amp; Dt.)</t>
    </r>
  </si>
  <si>
    <t>ns; fd'rksa dh la[;k           ¼01&amp;01&amp;2011½</t>
  </si>
  <si>
    <t>vc rd izkIr C;kt dh jkf'k</t>
  </si>
  <si>
    <r>
      <t>01&amp;01&amp;2011rd izkIr dh tkus okyh jkf'k ¼6</t>
    </r>
    <r>
      <rPr>
        <b/>
        <sz val="10"/>
        <rFont val="Times New Roman"/>
        <family val="1"/>
      </rPr>
      <t>x</t>
    </r>
    <r>
      <rPr>
        <b/>
        <sz val="10"/>
        <rFont val="Arjun"/>
      </rPr>
      <t>6½</t>
    </r>
  </si>
  <si>
    <t>Jh vlye [kkWa@ v;wc vyh</t>
  </si>
  <si>
    <t>okMZ ua- 3] Hkksfe;k ckl] rg- Hkknjk] guqekux&lt;+</t>
  </si>
  <si>
    <t>'kSf{kd _.k ¼ch-Vsd½</t>
  </si>
  <si>
    <t>974987/  09-04-09</t>
  </si>
  <si>
    <t>Jh tlesy flag@ taxhj flag</t>
  </si>
  <si>
    <t>tVfl[k fu- eksjt.M] fl[kku] guqekux&lt;+</t>
  </si>
  <si>
    <t>Ms;jh  ¼HkSal½</t>
  </si>
  <si>
    <t>945509/   07-08-09</t>
  </si>
  <si>
    <t>Jherh tjhuk@ lykew [kkWa</t>
  </si>
  <si>
    <t>fu- uksgj] guqekux&lt;+</t>
  </si>
  <si>
    <t>945510/  07-08-09</t>
  </si>
  <si>
    <t>Jherh [kkrqu tksbZ;k@ 'ke'ksj vyh</t>
  </si>
  <si>
    <t>945511/  07-08-09</t>
  </si>
  <si>
    <t>Jh lykewnhu@ jghe cD'k</t>
  </si>
  <si>
    <t>fu- eUnjiqjk] guqekux&lt;+</t>
  </si>
  <si>
    <t>945512/   07-08-09</t>
  </si>
  <si>
    <t>Jh t:nhu@ uwj eksgEen</t>
  </si>
  <si>
    <t>945513/   07-08-09</t>
  </si>
  <si>
    <t>Jh lykewnhu@ oyh eksgEen</t>
  </si>
  <si>
    <t>fdj.kk LVksj</t>
  </si>
  <si>
    <t>945514-15/ 07-08-09</t>
  </si>
  <si>
    <t>Jh ';ksir [kkWz@ nyhi [kkWa</t>
  </si>
  <si>
    <t>fu- /kkSyhiky] guqekux&lt;+</t>
  </si>
  <si>
    <t>945516/  07-08-09</t>
  </si>
  <si>
    <t>Jh vyh 'ksj@ jetku [kkWa</t>
  </si>
  <si>
    <t>fu- jkeljk] guqekux&lt;+</t>
  </si>
  <si>
    <t>945517/   07-08-09</t>
  </si>
  <si>
    <t>Jh vyh 'ksj@ yky eksgEen</t>
  </si>
  <si>
    <t>945518/  07-08-09</t>
  </si>
  <si>
    <t>Jh lyhe eksgEen@ yky eksgEen</t>
  </si>
  <si>
    <t>945519/   07-08-09</t>
  </si>
  <si>
    <t xml:space="preserve">Jh eksgEen v;wc@ ;kdwc </t>
  </si>
  <si>
    <t>945520/   07-08-09</t>
  </si>
  <si>
    <t>Jherh jcuk ckuks@ lnhd eksgEen</t>
  </si>
  <si>
    <t>945521/   07-08-09</t>
  </si>
  <si>
    <t xml:space="preserve">C;kt dh jkf'k </t>
  </si>
  <si>
    <r>
      <t>01&amp;01&amp;2011 rd izkIr dh tkus okyh jkf'k ¼6</t>
    </r>
    <r>
      <rPr>
        <b/>
        <sz val="10"/>
        <rFont val="Times New Roman"/>
        <family val="1"/>
      </rPr>
      <t>x</t>
    </r>
    <r>
      <rPr>
        <b/>
        <sz val="10"/>
        <rFont val="Arjun"/>
      </rPr>
      <t>6½</t>
    </r>
  </si>
  <si>
    <t>Jh nyokj flag@ xqjnso flag</t>
  </si>
  <si>
    <t>pd 13] ,p,e,p rg- guqekux&lt;+]</t>
  </si>
  <si>
    <t>945531/  25-05-2010</t>
  </si>
  <si>
    <t>25/08/2010</t>
  </si>
  <si>
    <t>Jh lq[kohj dkSj@ ujsUnz flag</t>
  </si>
  <si>
    <t>xkao [kjfy;k fcVw ,lVhMh &amp;ihlhvks] [kjfy;k] guqekux&lt;+</t>
  </si>
  <si>
    <t>945532/   25-05-2010</t>
  </si>
  <si>
    <t>Jh fu;kt eksgEen @ 'kguokt ¼xqyke [kkWa½</t>
  </si>
  <si>
    <t>okMZ ua- 2] ubZ [kqatk] guqekux&lt;+ ta</t>
  </si>
  <si>
    <t>945533/    25-05-2010</t>
  </si>
  <si>
    <t>Jh tkfdj vyh@ 'ksj eksgEen</t>
  </si>
  <si>
    <t>ohihvks eUnjiqjk rg- uksgj] guqekux&lt;+</t>
  </si>
  <si>
    <t>945534/   25-05-2010</t>
  </si>
  <si>
    <t>Jh uw:y vkehu@ vCnqy [kkfyd</t>
  </si>
  <si>
    <t>okMZ ua- 5] uksgj] guqekux&lt;+</t>
  </si>
  <si>
    <t>twrk pIiy cukus dk dk;Z</t>
  </si>
  <si>
    <t>945535/   25-05-2010</t>
  </si>
  <si>
    <t>Jh vCckl vyh@ eksgEen guhQ</t>
  </si>
  <si>
    <t>HksM+ cdjh ikyu</t>
  </si>
  <si>
    <t>945536/   25-05-2010</t>
  </si>
  <si>
    <t>Jh fladUnj [kkWa@ vtht [kkWa</t>
  </si>
  <si>
    <t>okMZ ua- 17] uxjikfydk ds ikl] ihyhcaxk] guqekux&lt;+</t>
  </si>
  <si>
    <t>945538/   07-07-2010</t>
  </si>
  <si>
    <t>Jh ';ksdr vyh@ bfy;kl [kkWa</t>
  </si>
  <si>
    <t>okMZ ua- 3] Hkkuhiqjk eksgYyk uksgj] guqekux&lt;+</t>
  </si>
  <si>
    <t>945539-40/ 07-07-2010</t>
  </si>
  <si>
    <t>Jh ;klhu [kkWa@ ljktnhu</t>
  </si>
  <si>
    <t>okMZ ua- 3] Hkkuhiqjk eksgYyk] uksgj] guqekux&lt;+</t>
  </si>
  <si>
    <t>nqX/k Ms;jh</t>
  </si>
  <si>
    <t>945541/  07-07-2010</t>
  </si>
  <si>
    <t>Jh [kku eksgEen@ 'ksj eksgEen</t>
  </si>
  <si>
    <t>ohihvks eUnjiqjk] uksgj] guqekux&lt;+</t>
  </si>
  <si>
    <t>945542/   07-07-2010</t>
  </si>
  <si>
    <t>Jh dyoar flag@ txthr flag</t>
  </si>
  <si>
    <t>xkao vejiqjk FksMh] rg- guqekux&lt;+</t>
  </si>
  <si>
    <t>bysDVªksfu Dl nqdku</t>
  </si>
  <si>
    <t>945543-44/  07-07-2010</t>
  </si>
  <si>
    <t>Jh mLeku [kkWa@ jetku [kkWa</t>
  </si>
  <si>
    <t>okMZ ua- 3] efLtn okyh xyh] guqekux&lt;+ ta-</t>
  </si>
  <si>
    <t>945545/   07-07-2010</t>
  </si>
  <si>
    <t>Jh 'ke'ksj@ xQwj [kkWa</t>
  </si>
  <si>
    <t>okMZ ua- 3] uksgj] guqekux&lt;+</t>
  </si>
  <si>
    <t>Vsyfjax dk;Z</t>
  </si>
  <si>
    <t>945547/    05-08-2010</t>
  </si>
  <si>
    <t>Ward No.7, V.P.O. Kikarwali, Tehsil-Sangriya Dist-Hanumangarh-335063</t>
  </si>
  <si>
    <t>Parchun Ki Shop</t>
  </si>
  <si>
    <t>24.9.15</t>
  </si>
  <si>
    <t xml:space="preserve">Salim </t>
  </si>
  <si>
    <t>Safi Mohammad</t>
  </si>
  <si>
    <t>Harijan Basti, Ward No.-09, 8 BPM, Gram-Chaiya, Tehsil-Rawatsar, Dist-Hanumangarh</t>
  </si>
  <si>
    <t>Ward No.31, Najdik Balaji Factory Premnagar, Dit-Hanumangarh</t>
  </si>
  <si>
    <t>Jain</t>
  </si>
  <si>
    <t>Computer Business</t>
  </si>
  <si>
    <t>Ward No.-17, V.P.O.-Ramgarh, Tehsil-Nohar, Dist-Hanumangarh</t>
  </si>
  <si>
    <t>Bhes Palan</t>
  </si>
  <si>
    <t>Ward No.-18, V.P.O.-Ramgarh, Tehsil-Nohar, Dist-Hanumangarh</t>
  </si>
  <si>
    <t>Ward No.18, Main Bus Stand Ke Pass, V.P.O.-Ramgarh, Tehsil-Nohar, Dist-Hanumangarh</t>
  </si>
  <si>
    <t>7.10.15</t>
  </si>
  <si>
    <t>Cloth Business</t>
  </si>
  <si>
    <t>18272191010475</t>
  </si>
  <si>
    <t>61017854698</t>
  </si>
  <si>
    <t>Amanat Ali</t>
  </si>
  <si>
    <t>Pathan Khan</t>
  </si>
  <si>
    <t>Ward No. 01, Vill. Mirzawalimer, Tehsil-Tibbi, Dist-Hanumangarh</t>
  </si>
  <si>
    <t xml:space="preserve">urban </t>
  </si>
  <si>
    <t>23.12.15</t>
  </si>
  <si>
    <t>61050973816</t>
  </si>
  <si>
    <t>466359461141</t>
  </si>
  <si>
    <t>504108390</t>
  </si>
  <si>
    <t>ANIL KUMAR</t>
  </si>
  <si>
    <t>BRIJ LAL</t>
  </si>
  <si>
    <t>WARD NO.-42, SURESHIYA, HANUMANGARH JUNCTION</t>
  </si>
  <si>
    <t>MUSLIM</t>
  </si>
  <si>
    <t>Buffalo Husbandary</t>
  </si>
  <si>
    <t>8.1.16</t>
  </si>
  <si>
    <t>11752191072354</t>
  </si>
  <si>
    <t>349829003523</t>
  </si>
  <si>
    <t>MANJEET</t>
  </si>
  <si>
    <t>MALA KHAN</t>
  </si>
  <si>
    <t>WARD NO.-22, GUNANAK NAGAR, SANGARIA, DIST- HANUMANGARH</t>
  </si>
  <si>
    <t>Shopkeeping (Tool &amp; Machinary)</t>
  </si>
  <si>
    <t>51047003065</t>
  </si>
  <si>
    <t>207523544724</t>
  </si>
  <si>
    <t>AARIF MOHAMMAD</t>
  </si>
  <si>
    <t>RAJJAK MOHAMMAD</t>
  </si>
  <si>
    <t>KALALO KI DHANI, 27 NTR, TEH-NOHAR, DIST-HANUMANGARH</t>
  </si>
  <si>
    <t>Medical Store</t>
  </si>
  <si>
    <t>915010041041587</t>
  </si>
  <si>
    <t>928146380029</t>
  </si>
  <si>
    <t>VIVEK JAIN</t>
  </si>
  <si>
    <t>CHHAGAN LAL JAIN</t>
  </si>
  <si>
    <t>LALAJI CHOUK,  HANUMANGARH TOWN</t>
  </si>
  <si>
    <t>JAIN</t>
  </si>
  <si>
    <t>Tea Selling</t>
  </si>
  <si>
    <t>661710110001973</t>
  </si>
  <si>
    <t>587197577699</t>
  </si>
  <si>
    <t>MOHAMAD IKBAL</t>
  </si>
  <si>
    <t>GAFURDEEN</t>
  </si>
  <si>
    <t>BEHIND OLD POLICE STATION , NOHAR</t>
  </si>
  <si>
    <t>General Store</t>
  </si>
  <si>
    <t>51047011271</t>
  </si>
  <si>
    <t>743970227799</t>
  </si>
  <si>
    <t>MOHSIN ALI</t>
  </si>
  <si>
    <t>SALAMU DEEN KUMHAR</t>
  </si>
  <si>
    <t>WARD NO.-26, DHAKKA BASTI. NOHAR  DIST.- HANUMANGARH</t>
  </si>
  <si>
    <t>02622010031570</t>
  </si>
  <si>
    <t>499692853467</t>
  </si>
  <si>
    <t>HASAN</t>
  </si>
  <si>
    <t>SALAMUDEEN</t>
  </si>
  <si>
    <t>WARD NO.-26, DHAKKA BASTI, NOHAR, DIST- HANUMANGARH</t>
  </si>
  <si>
    <t>61267480567</t>
  </si>
  <si>
    <t>706009308177</t>
  </si>
  <si>
    <t>HARUN</t>
  </si>
  <si>
    <t>FEJ MOHAMMAD</t>
  </si>
  <si>
    <t>WARD NO.-07, VILL. -MANDARPURA,TEH-NOHAR, DIST- HANUMANGARH</t>
  </si>
  <si>
    <t xml:space="preserve">Shopkeeping </t>
  </si>
  <si>
    <t>61283840500</t>
  </si>
  <si>
    <t>307360541697</t>
  </si>
  <si>
    <t>ASLAM KHAN</t>
  </si>
  <si>
    <t>HASAMDEEN</t>
  </si>
  <si>
    <t>WARD NO.-06 VILL.-MANDARPURA,TEH.-NOHAR  DIST.- HANUMANGARH</t>
  </si>
  <si>
    <t>61128030594</t>
  </si>
  <si>
    <t>244184979541</t>
  </si>
  <si>
    <t>MOHD. LATIPH</t>
  </si>
  <si>
    <t xml:space="preserve"> PAPPU KHAN</t>
  </si>
  <si>
    <t>WARD NO.-13 KURESHI MOHALA, BHADRA</t>
  </si>
  <si>
    <t>Electronic Store</t>
  </si>
  <si>
    <t>6890000100016663</t>
  </si>
  <si>
    <t>955606592687</t>
  </si>
  <si>
    <t>ISHAK AHMAD</t>
  </si>
  <si>
    <t>LIYAKAT ALI</t>
  </si>
  <si>
    <t>WARD NO.-22 LBS SCHOOL KE PASS, BHADRA</t>
  </si>
  <si>
    <t>14132191058263</t>
  </si>
  <si>
    <t>484180599711</t>
  </si>
  <si>
    <t>YAQUB</t>
  </si>
  <si>
    <t>KHER DEEN</t>
  </si>
  <si>
    <t>WARD NO.-26, MOMINPURA, NOHAR, DIST- HANUMANGARH</t>
  </si>
  <si>
    <t>02622010019540</t>
  </si>
  <si>
    <t>7464 89286725</t>
  </si>
  <si>
    <t>MOHAMMAD FARUK</t>
  </si>
  <si>
    <t>YASIN MOHAMMAD</t>
  </si>
  <si>
    <t>WARD NO.-02, RAWATSAR, DIST- HANUMANGARH</t>
  </si>
  <si>
    <t>02622010027010</t>
  </si>
  <si>
    <t>703170601884</t>
  </si>
  <si>
    <t>KULDEEP SINGH</t>
  </si>
  <si>
    <t>GURJANT SINGH</t>
  </si>
  <si>
    <t>WARD NO.-01, NER IDGAH, RAWATSAR, DIST- HANUMANGARH</t>
  </si>
  <si>
    <t>0930001500128832</t>
  </si>
  <si>
    <t>601047051405</t>
  </si>
  <si>
    <t>SIDHU KHAN</t>
  </si>
  <si>
    <t>STAR KHAN</t>
  </si>
  <si>
    <t>SHOP  NO.-27&amp;28,NEAR KARNI PETROL PUMP, HANUMANGARH JUN.</t>
  </si>
  <si>
    <t>61035026468</t>
  </si>
  <si>
    <t>559889890486</t>
  </si>
  <si>
    <t>PRIPURAN SINGH</t>
  </si>
  <si>
    <t>SOHAN SINGH</t>
  </si>
  <si>
    <t>WARD NO.-03,SURATGARH ROAD, PILIBANGAN,DIST- HANUMANGARH</t>
  </si>
  <si>
    <t>Welding and Repaire Work</t>
  </si>
  <si>
    <t>3254844738</t>
  </si>
  <si>
    <t>324498621552</t>
  </si>
  <si>
    <t>501217925  502487746</t>
  </si>
  <si>
    <t>KULWANT SINGH</t>
  </si>
  <si>
    <t>NAJAR SINGH</t>
  </si>
  <si>
    <t>H.NO.-18,WARD NO.-38,SECTOR-9L,  HANUMANGARH JUNCTION</t>
  </si>
  <si>
    <t>Photostate &amp; Lamination</t>
  </si>
  <si>
    <t>51132011005065</t>
  </si>
  <si>
    <t>395070317974</t>
  </si>
  <si>
    <t>BHUPENDER SINGH</t>
  </si>
  <si>
    <t>GURBACHAN SINGH</t>
  </si>
  <si>
    <t>WARD NO.-24, SARDARPURA BASS, NOHAR  DIST.- HANUMANGARH</t>
  </si>
  <si>
    <t>Variety Store</t>
  </si>
  <si>
    <t>11060395586</t>
  </si>
  <si>
    <t>935045999006</t>
  </si>
  <si>
    <t>SHAKURA</t>
  </si>
  <si>
    <t>SHAMSHER</t>
  </si>
  <si>
    <t>WARD NO.-26, NOHAR  DIST.- HANUMANGARH</t>
  </si>
  <si>
    <t>4487000100114819</t>
  </si>
  <si>
    <t>374579931609</t>
  </si>
  <si>
    <t>ADRISH</t>
  </si>
  <si>
    <t>KHUSI MOHAMMAD</t>
  </si>
  <si>
    <t>Horse Carriage</t>
  </si>
  <si>
    <t>4487000100114411</t>
  </si>
  <si>
    <t>242332997208</t>
  </si>
  <si>
    <t>YASIN</t>
  </si>
  <si>
    <t>SADIK</t>
  </si>
  <si>
    <t>WARD NO.-10 GANDHI NAGAR, HANUMANGARH JUNCTION</t>
  </si>
  <si>
    <t>Cow Husbandary</t>
  </si>
  <si>
    <t>4487000100066105</t>
  </si>
  <si>
    <t>783492775828</t>
  </si>
  <si>
    <t>NIYAJ MOHAMMAD</t>
  </si>
  <si>
    <t>JEHRU DEEN</t>
  </si>
  <si>
    <t>WARD NO.-10,VILLAGE-DEEPLANA, NOHAR  DIST.- HANUMANGARH</t>
  </si>
  <si>
    <t>Grocery Store</t>
  </si>
  <si>
    <t>01132151003520</t>
  </si>
  <si>
    <t>349496406325</t>
  </si>
  <si>
    <t>AAMIN</t>
  </si>
  <si>
    <t>BHADAR KHAN</t>
  </si>
  <si>
    <t>WARD NO.-07, VILLAGE-SUREWALA,TEH.-TIBBI, DIST- HANUMANGARH</t>
  </si>
  <si>
    <t>1363000100028859</t>
  </si>
  <si>
    <t>630908707706</t>
  </si>
  <si>
    <t>SADAR  AYUB</t>
  </si>
  <si>
    <t xml:space="preserve">JULPHAKAR </t>
  </si>
  <si>
    <t>3496759878</t>
  </si>
  <si>
    <t>213886769551</t>
  </si>
  <si>
    <t>11.2.16</t>
  </si>
  <si>
    <t>Ward No.11, Bhatta Colony, Hanumangarh</t>
  </si>
  <si>
    <t>Dr. Radhakrishnan Institute of Technology</t>
  </si>
  <si>
    <t>RTU Kota</t>
  </si>
  <si>
    <t>4 Years</t>
  </si>
  <si>
    <t>29.3.16</t>
  </si>
  <si>
    <t>504109007</t>
  </si>
  <si>
    <t>51020100001130</t>
  </si>
  <si>
    <t>249756240600</t>
  </si>
  <si>
    <t>504109008</t>
  </si>
  <si>
    <t>Kasam</t>
  </si>
  <si>
    <t>Fej Mohammad</t>
  </si>
  <si>
    <t>Ward No. 26, Dhakka Basti, Nohar</t>
  </si>
  <si>
    <t>10.5.16</t>
  </si>
  <si>
    <t>61300756744</t>
  </si>
  <si>
    <t>655229077073</t>
  </si>
  <si>
    <t>504351160</t>
  </si>
  <si>
    <t>Harmail Singh</t>
  </si>
  <si>
    <t>Najar Singh</t>
  </si>
  <si>
    <t>Ward No.3, Pilibangan, Dist-Hanumangarh</t>
  </si>
  <si>
    <t>Velding Work Shop</t>
  </si>
  <si>
    <t>51132191003745</t>
  </si>
  <si>
    <t>680822678458</t>
  </si>
  <si>
    <t>503222451</t>
  </si>
  <si>
    <t>Jaswant Kumar</t>
  </si>
  <si>
    <t>Jawahar Ram</t>
  </si>
  <si>
    <t>Ward No. 10, VPO-Surewala, Dist-Hanumangarh</t>
  </si>
  <si>
    <t>6638000100033556</t>
  </si>
  <si>
    <t>885836436851</t>
  </si>
  <si>
    <t>504108347</t>
  </si>
  <si>
    <t>Mandar Singh</t>
  </si>
  <si>
    <t>Dharam Singh</t>
  </si>
  <si>
    <t>Ward No.10, Fatehgarh, The &amp; Dist-Hanumangarh</t>
  </si>
  <si>
    <t>Plumber</t>
  </si>
  <si>
    <t>21717899938</t>
  </si>
  <si>
    <t>891600834415</t>
  </si>
  <si>
    <t>504437700</t>
  </si>
  <si>
    <t>SALMA BEGAM</t>
  </si>
  <si>
    <t>NOOR MOHAMMAD</t>
  </si>
  <si>
    <t>WARD NO.11 VILLAGE SUREWALA THE TIBBI HANUMANGARH</t>
  </si>
  <si>
    <t>BEAUTI PARLER</t>
  </si>
  <si>
    <t>9.8.16</t>
  </si>
  <si>
    <t>0373104000048587</t>
  </si>
  <si>
    <t>442183944429</t>
  </si>
  <si>
    <t>504437742</t>
  </si>
  <si>
    <t>UMARADIN</t>
  </si>
  <si>
    <t>NEAR KALLI BHATTA WARD NO. 19 NOHAR, HANUMANGARH RAJ. 335523</t>
  </si>
  <si>
    <t>CLOTH SHOP</t>
  </si>
  <si>
    <t>27.1.17</t>
  </si>
  <si>
    <t>20</t>
  </si>
  <si>
    <t>35000</t>
  </si>
  <si>
    <t>31.3.17</t>
  </si>
  <si>
    <t>4487000100130507</t>
  </si>
  <si>
    <t>266985435199</t>
  </si>
  <si>
    <t>504567945</t>
  </si>
  <si>
    <t>KHERU NISHA</t>
  </si>
  <si>
    <t>MOHD. TOFIK</t>
  </si>
  <si>
    <t>QWARTER NO. L-55-B HANUMAN MANDIR KE PASS RAILWAY COLONY HANUMANGARH RAJ. 335512</t>
  </si>
  <si>
    <t>FEMALE</t>
  </si>
  <si>
    <t>TAILORING CENTER</t>
  </si>
  <si>
    <t>61342500078</t>
  </si>
  <si>
    <t>628737113183</t>
  </si>
  <si>
    <t>504577072</t>
  </si>
  <si>
    <t>MALKIT SINGH</t>
  </si>
  <si>
    <t>GANGA NAGAR ROAD, 17 TAMPO STAND KE PASS NEW KHUNJA, HANUMANGARH RAJ. 335512</t>
  </si>
  <si>
    <t>SIKH</t>
  </si>
  <si>
    <t>CATTLE FOOD WORK</t>
  </si>
  <si>
    <t>28.4.17</t>
  </si>
  <si>
    <t>61166929642</t>
  </si>
  <si>
    <t>481317343470</t>
  </si>
  <si>
    <t>504577530</t>
  </si>
  <si>
    <t>NAJIM KHAN</t>
  </si>
  <si>
    <t>RAMJAN KHAN</t>
  </si>
  <si>
    <t>WARD NO. 6 SURYA NAGAR PHEPHANA 1 KNN, HANUMANGARH RAJ. 335523</t>
  </si>
  <si>
    <t>WELDING WORK</t>
  </si>
  <si>
    <t>61203781228</t>
  </si>
  <si>
    <t>311968079201</t>
  </si>
  <si>
    <t>504577359</t>
  </si>
  <si>
    <t>4.8.16</t>
  </si>
  <si>
    <t>504437645</t>
  </si>
  <si>
    <t>503246046</t>
  </si>
  <si>
    <t>504349371</t>
  </si>
  <si>
    <t>501569399</t>
  </si>
  <si>
    <t>504351389</t>
  </si>
  <si>
    <t>504351390</t>
  </si>
  <si>
    <t>504351190</t>
  </si>
  <si>
    <t>504351189</t>
  </si>
  <si>
    <t>504419182</t>
  </si>
  <si>
    <t>504109202</t>
  </si>
  <si>
    <t>504418574</t>
  </si>
  <si>
    <t>1363000100028850</t>
  </si>
  <si>
    <t>504351180</t>
  </si>
  <si>
    <t>504418811</t>
  </si>
  <si>
    <t>6638000100033550</t>
  </si>
  <si>
    <t>Mohsin Ali</t>
  </si>
  <si>
    <t>Salamudeen Kumhar</t>
  </si>
  <si>
    <t>8.11.16</t>
  </si>
  <si>
    <t>16.12.16</t>
  </si>
  <si>
    <t>504351143</t>
  </si>
  <si>
    <t>Hasan</t>
  </si>
  <si>
    <t xml:space="preserve">Salamudeen  </t>
  </si>
  <si>
    <t>504351145</t>
  </si>
  <si>
    <t>Harun</t>
  </si>
  <si>
    <t>Fej Mohammed</t>
  </si>
  <si>
    <t>504351367</t>
  </si>
  <si>
    <t>Aslam Khan</t>
  </si>
  <si>
    <t>Hasamdeen</t>
  </si>
  <si>
    <t>504351368</t>
  </si>
  <si>
    <t>Yaqub</t>
  </si>
  <si>
    <t>Kher Deen</t>
  </si>
  <si>
    <t>504351144</t>
  </si>
  <si>
    <t>Mohammed Faruk</t>
  </si>
  <si>
    <t>Yasin mohammed</t>
  </si>
  <si>
    <t>504351142</t>
  </si>
  <si>
    <t>Shakura</t>
  </si>
  <si>
    <t>Shamsher</t>
  </si>
  <si>
    <t>504351508</t>
  </si>
  <si>
    <t>Adrish</t>
  </si>
  <si>
    <t>Kushi Mohammed</t>
  </si>
  <si>
    <t>504351507</t>
  </si>
  <si>
    <t>Yasin</t>
  </si>
  <si>
    <t>Sadik</t>
  </si>
  <si>
    <t>504351161</t>
  </si>
  <si>
    <t>Salma Begam</t>
  </si>
  <si>
    <t>Noor Mohammed</t>
  </si>
  <si>
    <t>Ward No.11, vill. Surerwal, Tehsil-Tibbi</t>
  </si>
  <si>
    <t>Beauty Pqarlour</t>
  </si>
  <si>
    <t xml:space="preserve">442183944429                                                                                                                                                          </t>
  </si>
  <si>
    <t>jktdh; vYila[;d ckfydk Nk=kokl ¼vkijcslesUV½ esVªks ekl gkWLihVy ds ikl]</t>
  </si>
  <si>
    <t>lsDVj&amp;7 f’kizk iFk] vjkoyh ekxZ ds lkeus] ekuljksoj t;iqj</t>
  </si>
  <si>
    <r>
      <t xml:space="preserve">Qksu ,oa QSDl ua- 0141&amp;2786051 ¼ </t>
    </r>
    <r>
      <rPr>
        <b/>
        <sz val="14"/>
        <rFont val="Calibri"/>
        <family val="2"/>
        <scheme val="minor"/>
      </rPr>
      <t>Email-rmfdcc_2000@yahoo.co.in )</t>
    </r>
  </si>
  <si>
    <r>
      <t xml:space="preserve">                      </t>
    </r>
    <r>
      <rPr>
        <sz val="10"/>
        <color theme="1"/>
        <rFont val="DevLys 010"/>
      </rPr>
      <t>Øekad i-  ¼  ½@vkj,e,QMhlhlh@2016&amp;17@</t>
    </r>
  </si>
  <si>
    <t>Term Loan 70% of 90%</t>
  </si>
  <si>
    <r>
      <t xml:space="preserve">NMDFC Share (70% </t>
    </r>
    <r>
      <rPr>
        <sz val="11"/>
        <color theme="1"/>
        <rFont val="DevLys 010"/>
      </rPr>
      <t>dk</t>
    </r>
    <r>
      <rPr>
        <sz val="11"/>
        <color theme="1"/>
        <rFont val="Calibri"/>
        <family val="2"/>
        <scheme val="minor"/>
      </rPr>
      <t xml:space="preserve"> 90%)</t>
    </r>
  </si>
  <si>
    <t>Voucher No. and Date</t>
  </si>
  <si>
    <t>SALIM CHAUHAN</t>
  </si>
  <si>
    <t>SHAH MOHD.</t>
  </si>
  <si>
    <t>DEEPLANA  NOHAR HANUMANGARH RAJ. 335504</t>
  </si>
  <si>
    <t>BUFFALO DAIRY</t>
  </si>
  <si>
    <t>10.7.17</t>
  </si>
  <si>
    <t>13.7.17</t>
  </si>
  <si>
    <t>31498641265</t>
  </si>
  <si>
    <t>820518315371</t>
  </si>
  <si>
    <t>504568615</t>
  </si>
  <si>
    <t>Kamal Jeet Kaur</t>
  </si>
  <si>
    <t>Harbhajan singh</t>
  </si>
  <si>
    <t>Ward No. 18, khatik Mohalla, Ramdev Mandir Ke Pass, Pilibanga, Srigangarnagar</t>
  </si>
  <si>
    <t>21.7.17</t>
  </si>
  <si>
    <t>25.7.17</t>
  </si>
  <si>
    <t>31435496649</t>
  </si>
  <si>
    <t>633147103046</t>
  </si>
  <si>
    <t>504597124</t>
  </si>
  <si>
    <t>Samir Khan</t>
  </si>
  <si>
    <t>Yasin Khan</t>
  </si>
  <si>
    <t>Ward No.2, Village-Ramsar, Teh-Nohar, Dist-Hanumangarh</t>
  </si>
  <si>
    <t>911010021238897</t>
  </si>
  <si>
    <t>532963824977</t>
  </si>
  <si>
    <t>504568405</t>
  </si>
  <si>
    <t>Mohamad Juber</t>
  </si>
  <si>
    <t>Hak Nawaj</t>
  </si>
  <si>
    <t>07312191007267</t>
  </si>
  <si>
    <t>542532925654</t>
  </si>
  <si>
    <t>504548221</t>
  </si>
  <si>
    <t>SANAK ALI</t>
  </si>
  <si>
    <t>YUSUF ALI</t>
  </si>
  <si>
    <t>PULKIT SCHOOL KE PICHE NAI KHUNJA HMH HANUMANGARH RAJ. 335512</t>
  </si>
  <si>
    <t>DAIRY</t>
  </si>
  <si>
    <t>8.8.17</t>
  </si>
  <si>
    <t>9.8.17</t>
  </si>
  <si>
    <t>61219199297</t>
  </si>
  <si>
    <t>464734525970</t>
  </si>
  <si>
    <t>504576996</t>
  </si>
  <si>
    <t>IQUBAL KHAN</t>
  </si>
  <si>
    <t>LILU KHAN</t>
  </si>
  <si>
    <t>WARD NO. 6 PHEPHANA 1 KNN HANUMANGARH RJ. 335523</t>
  </si>
  <si>
    <t>61140157989</t>
  </si>
  <si>
    <t>333926546092</t>
  </si>
  <si>
    <t>50477360</t>
  </si>
  <si>
    <t>SAMOON KHAN</t>
  </si>
  <si>
    <t>YAKOOB KHAN</t>
  </si>
  <si>
    <t>MANDARPURA NOHAR HANUMANGARH 335523</t>
  </si>
  <si>
    <t>22.3.18</t>
  </si>
  <si>
    <t>23.3.18</t>
  </si>
  <si>
    <t>61092081400</t>
  </si>
  <si>
    <t>491055165683</t>
  </si>
  <si>
    <t>504573264</t>
  </si>
  <si>
    <t>BALDEV SINGH</t>
  </si>
  <si>
    <t>JORA SINGH</t>
  </si>
  <si>
    <t>GURUNANAK BASTI NEAR GANESH MANDIR SANGARIA 335063</t>
  </si>
  <si>
    <t>KIRANA STORE</t>
  </si>
  <si>
    <t>31245523261</t>
  </si>
  <si>
    <t>521929766041</t>
  </si>
  <si>
    <t>504553322</t>
  </si>
  <si>
    <t>ASHOK KUMAR</t>
  </si>
  <si>
    <t>GULAB CHAND</t>
  </si>
  <si>
    <t>GANESH MANDIR ROAD WARD NO GURUNANANK BASTI SANGARIA 335063</t>
  </si>
  <si>
    <t>12931000003262</t>
  </si>
  <si>
    <t>806277016920</t>
  </si>
  <si>
    <t>504553168</t>
  </si>
  <si>
    <t>SHAMSHER ALI</t>
  </si>
  <si>
    <t>SUBHAN KHAN</t>
  </si>
  <si>
    <t>WARD NO-3 BHANIPURA MOHALLA NOHAR HANUMANGARH 335523</t>
  </si>
  <si>
    <t>51038835325</t>
  </si>
  <si>
    <t>280227532769</t>
  </si>
  <si>
    <t>504573212</t>
  </si>
  <si>
    <t>HARADVIP SINGH</t>
  </si>
  <si>
    <t>TARA SINGH</t>
  </si>
  <si>
    <t>WARD NO-1 DUGA COLONY NOHAR HANUMANGARH 335523</t>
  </si>
  <si>
    <t>4487000100041027</t>
  </si>
  <si>
    <t>385442810086</t>
  </si>
  <si>
    <t>504573211</t>
  </si>
  <si>
    <t>H NO-278, W NO-14, NEW DHILLON HANUMANGARH JUNCTION 335512</t>
  </si>
  <si>
    <t>61263349821</t>
  </si>
  <si>
    <t>248523670443</t>
  </si>
  <si>
    <t>504580634</t>
  </si>
  <si>
    <t>FARUK</t>
  </si>
  <si>
    <t>RAMJAN</t>
  </si>
  <si>
    <t>WARD NO 26DHAKKA BASTI NR MURARI BHATTA NOHAR 335523</t>
  </si>
  <si>
    <t>02622191058165</t>
  </si>
  <si>
    <t>898265638751</t>
  </si>
  <si>
    <t>504573305</t>
  </si>
  <si>
    <t>NIRMAL SINGH</t>
  </si>
  <si>
    <t>MALA SINGH</t>
  </si>
  <si>
    <t>W NO-21 PO- PILIBANGA DT- HANUMANGARH 335803</t>
  </si>
  <si>
    <t>AUTO MOBILES</t>
  </si>
  <si>
    <t>34376649273</t>
  </si>
  <si>
    <t>898174213216</t>
  </si>
  <si>
    <t>504581024</t>
  </si>
  <si>
    <t>SADAM HUSSAIN</t>
  </si>
  <si>
    <t>FAIJ MOHAMMAD</t>
  </si>
  <si>
    <t>WARD NO- 33 NR MAKKAR EYE HOSPITAL PREM NAGAR, PO- HANUMANGARH TOWN 335513</t>
  </si>
  <si>
    <t>31987010346</t>
  </si>
  <si>
    <t>462085844626</t>
  </si>
  <si>
    <t>504580673</t>
  </si>
  <si>
    <t>JEBUNA</t>
  </si>
  <si>
    <t>BILAL KHAN</t>
  </si>
  <si>
    <t>02622191027970</t>
  </si>
  <si>
    <t>272824183745</t>
  </si>
  <si>
    <t>504573268</t>
  </si>
</sst>
</file>

<file path=xl/styles.xml><?xml version="1.0" encoding="utf-8"?>
<styleSheet xmlns="http://schemas.openxmlformats.org/spreadsheetml/2006/main">
  <fonts count="10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DevLys 010"/>
    </font>
    <font>
      <sz val="8"/>
      <color theme="1"/>
      <name val="Arial"/>
      <family val="2"/>
    </font>
    <font>
      <sz val="13"/>
      <color theme="1"/>
      <name val="DevLys 010"/>
    </font>
    <font>
      <sz val="13"/>
      <color theme="1"/>
      <name val="Arial"/>
      <family val="2"/>
    </font>
    <font>
      <sz val="10"/>
      <color theme="1"/>
      <name val="Arial"/>
      <family val="2"/>
    </font>
    <font>
      <b/>
      <sz val="9"/>
      <name val="DevLys 010"/>
    </font>
    <font>
      <b/>
      <sz val="6"/>
      <name val="Arial"/>
      <family val="2"/>
    </font>
    <font>
      <b/>
      <sz val="8"/>
      <name val="Arial"/>
      <family val="2"/>
    </font>
    <font>
      <sz val="8"/>
      <name val="DevLys 010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b/>
      <sz val="10"/>
      <name val="DevLys 010"/>
    </font>
    <font>
      <sz val="11"/>
      <name val="Arial"/>
      <family val="2"/>
    </font>
    <font>
      <sz val="11"/>
      <name val="DevLys 010"/>
    </font>
    <font>
      <sz val="11"/>
      <color theme="1"/>
      <name val="DevLys 010"/>
    </font>
    <font>
      <sz val="11"/>
      <color theme="1"/>
      <name val="Kruti Dev 011"/>
    </font>
    <font>
      <sz val="11"/>
      <color theme="1"/>
      <name val="Arial"/>
      <family val="2"/>
    </font>
    <font>
      <sz val="11"/>
      <name val="Kruti Dev 011"/>
    </font>
    <font>
      <sz val="11"/>
      <name val="Kruti Dev 010"/>
    </font>
    <font>
      <sz val="10"/>
      <name val="Arial"/>
      <family val="2"/>
    </font>
    <font>
      <b/>
      <sz val="13"/>
      <name val="DevLys 010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1"/>
      <name val="Kruti Dev 010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4"/>
      <name val="Times New Roman"/>
      <family val="1"/>
    </font>
    <font>
      <sz val="11"/>
      <color indexed="8"/>
      <name val="Calibri"/>
      <family val="2"/>
      <scheme val="minor"/>
    </font>
    <font>
      <sz val="10"/>
      <color theme="1"/>
      <name val="DevLys 010"/>
    </font>
    <font>
      <b/>
      <sz val="8"/>
      <name val="DevLys 010"/>
    </font>
    <font>
      <sz val="9"/>
      <color theme="1"/>
      <name val="Calibri"/>
      <family val="2"/>
      <scheme val="minor"/>
    </font>
    <font>
      <sz val="16"/>
      <color theme="1"/>
      <name val="Times New Roman"/>
      <family val="1"/>
    </font>
    <font>
      <sz val="13"/>
      <color theme="1"/>
      <name val="Kruti Dev 010"/>
    </font>
    <font>
      <b/>
      <sz val="14"/>
      <name val="Arial"/>
      <family val="2"/>
    </font>
    <font>
      <b/>
      <sz val="9"/>
      <name val="Arial"/>
      <family val="2"/>
    </font>
    <font>
      <sz val="10"/>
      <name val="DevLys 010"/>
    </font>
    <font>
      <sz val="12"/>
      <color theme="1"/>
      <name val="Calibri"/>
      <family val="2"/>
      <scheme val="minor"/>
    </font>
    <font>
      <sz val="12"/>
      <color theme="1"/>
      <name val="DevLys 010"/>
    </font>
    <font>
      <sz val="11"/>
      <color theme="1"/>
      <name val="Calibri"/>
      <family val="2"/>
    </font>
    <font>
      <sz val="15"/>
      <color theme="1"/>
      <name val="DevLys 010"/>
    </font>
    <font>
      <b/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DevLys 010"/>
    </font>
    <font>
      <b/>
      <sz val="12"/>
      <color theme="1"/>
      <name val="DevLys 010"/>
    </font>
    <font>
      <b/>
      <sz val="18"/>
      <name val="DevLys 010"/>
    </font>
    <font>
      <b/>
      <sz val="20"/>
      <name val="DevLys 010"/>
    </font>
    <font>
      <b/>
      <sz val="14"/>
      <name val="Arjun"/>
    </font>
    <font>
      <b/>
      <sz val="8"/>
      <name val="Arjun"/>
    </font>
    <font>
      <sz val="10"/>
      <name val="Arjun"/>
    </font>
    <font>
      <b/>
      <sz val="10"/>
      <name val="Calibri"/>
      <family val="2"/>
    </font>
    <font>
      <b/>
      <sz val="12"/>
      <name val="DevLys 010"/>
    </font>
    <font>
      <sz val="9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6"/>
      <name val="DevLys 010"/>
    </font>
    <font>
      <b/>
      <sz val="18"/>
      <name val="Richa"/>
    </font>
    <font>
      <b/>
      <sz val="20"/>
      <name val="Richa"/>
    </font>
    <font>
      <b/>
      <sz val="8"/>
      <name val="Richa"/>
    </font>
    <font>
      <sz val="14"/>
      <name val="DevLys 010"/>
    </font>
    <font>
      <sz val="10"/>
      <name val="Times New Roman"/>
      <family val="1"/>
    </font>
    <font>
      <sz val="8"/>
      <name val="Arial"/>
      <family val="2"/>
    </font>
    <font>
      <i/>
      <sz val="8"/>
      <name val="DevLys 010"/>
    </font>
    <font>
      <i/>
      <sz val="10"/>
      <name val="DevLys 010"/>
    </font>
    <font>
      <i/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4"/>
      <name val="Arjun"/>
    </font>
    <font>
      <i/>
      <sz val="10"/>
      <name val="Arjun"/>
    </font>
    <font>
      <i/>
      <sz val="9"/>
      <name val="Times New Roman"/>
      <family val="1"/>
    </font>
    <font>
      <sz val="10"/>
      <name val="Arial"/>
      <family val="2"/>
    </font>
    <font>
      <sz val="10"/>
      <name val="Richa"/>
    </font>
    <font>
      <sz val="8"/>
      <name val="Times New Roman"/>
      <family val="1"/>
    </font>
    <font>
      <sz val="8"/>
      <name val="Arjun"/>
    </font>
    <font>
      <b/>
      <sz val="10"/>
      <name val="Arjun"/>
    </font>
    <font>
      <sz val="12"/>
      <name val="DevLys 010"/>
    </font>
    <font>
      <sz val="8"/>
      <name val="Arial"/>
      <family val="2"/>
    </font>
    <font>
      <sz val="9"/>
      <name val="Arial"/>
      <family val="2"/>
    </font>
    <font>
      <b/>
      <sz val="7"/>
      <name val="Times New Roman"/>
      <family val="1"/>
    </font>
    <font>
      <b/>
      <sz val="10"/>
      <name val="Arial"/>
      <family val="2"/>
    </font>
    <font>
      <sz val="13"/>
      <name val="DevLys 010"/>
    </font>
    <font>
      <sz val="12"/>
      <name val="Times New Roman"/>
      <family val="1"/>
    </font>
    <font>
      <sz val="12"/>
      <name val="Arjun"/>
    </font>
    <font>
      <b/>
      <sz val="12"/>
      <name val="Arjun"/>
    </font>
    <font>
      <b/>
      <sz val="12"/>
      <name val="Times New Roman"/>
      <family val="1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4" fillId="0" borderId="0"/>
  </cellStyleXfs>
  <cellXfs count="701">
    <xf numFmtId="0" fontId="0" fillId="0" borderId="0" xfId="0"/>
    <xf numFmtId="0" fontId="3" fillId="0" borderId="0" xfId="0" applyFont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11" fillId="2" borderId="0" xfId="0" applyFont="1" applyFill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left" vertical="top"/>
    </xf>
    <xf numFmtId="0" fontId="9" fillId="0" borderId="1" xfId="0" applyFont="1" applyBorder="1" applyAlignment="1">
      <alignment vertical="top"/>
    </xf>
    <xf numFmtId="0" fontId="14" fillId="2" borderId="1" xfId="0" applyFont="1" applyFill="1" applyBorder="1" applyAlignment="1">
      <alignment vertical="top"/>
    </xf>
    <xf numFmtId="0" fontId="14" fillId="0" borderId="1" xfId="0" applyFont="1" applyBorder="1" applyAlignment="1">
      <alignment vertical="top"/>
    </xf>
    <xf numFmtId="0" fontId="16" fillId="0" borderId="1" xfId="0" applyFont="1" applyBorder="1" applyAlignment="1">
      <alignment vertical="top" wrapText="1"/>
    </xf>
    <xf numFmtId="0" fontId="14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0" fontId="9" fillId="0" borderId="9" xfId="0" applyFont="1" applyBorder="1" applyAlignment="1">
      <alignment vertical="top"/>
    </xf>
    <xf numFmtId="0" fontId="14" fillId="0" borderId="1" xfId="0" applyFont="1" applyBorder="1" applyAlignment="1">
      <alignment horizontal="left" vertical="top"/>
    </xf>
    <xf numFmtId="0" fontId="17" fillId="0" borderId="1" xfId="0" applyFont="1" applyBorder="1" applyAlignment="1">
      <alignment vertical="top"/>
    </xf>
    <xf numFmtId="0" fontId="18" fillId="2" borderId="1" xfId="0" applyFont="1" applyFill="1" applyBorder="1" applyAlignment="1">
      <alignment vertical="top"/>
    </xf>
    <xf numFmtId="0" fontId="18" fillId="0" borderId="1" xfId="0" applyFont="1" applyBorder="1" applyAlignment="1">
      <alignment vertical="top"/>
    </xf>
    <xf numFmtId="0" fontId="18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/>
    </xf>
    <xf numFmtId="0" fontId="17" fillId="0" borderId="1" xfId="0" applyFont="1" applyFill="1" applyBorder="1" applyAlignment="1">
      <alignment vertical="top"/>
    </xf>
    <xf numFmtId="0" fontId="17" fillId="0" borderId="9" xfId="0" applyFont="1" applyBorder="1" applyAlignment="1">
      <alignment vertical="top"/>
    </xf>
    <xf numFmtId="0" fontId="17" fillId="2" borderId="11" xfId="0" applyFont="1" applyFill="1" applyBorder="1" applyAlignment="1">
      <alignment vertical="top"/>
    </xf>
    <xf numFmtId="0" fontId="17" fillId="2" borderId="1" xfId="0" applyFont="1" applyFill="1" applyBorder="1" applyAlignment="1">
      <alignment vertical="top"/>
    </xf>
    <xf numFmtId="0" fontId="17" fillId="0" borderId="6" xfId="0" applyFont="1" applyFill="1" applyBorder="1" applyAlignment="1">
      <alignment horizontal="left" vertical="top"/>
    </xf>
    <xf numFmtId="0" fontId="18" fillId="0" borderId="1" xfId="0" applyFont="1" applyBorder="1" applyAlignment="1">
      <alignment horizontal="center" vertical="top"/>
    </xf>
    <xf numFmtId="0" fontId="19" fillId="2" borderId="1" xfId="0" applyFont="1" applyFill="1" applyBorder="1" applyAlignment="1">
      <alignment vertical="top"/>
    </xf>
    <xf numFmtId="0" fontId="20" fillId="0" borderId="1" xfId="0" applyFont="1" applyBorder="1" applyAlignment="1">
      <alignment vertical="top"/>
    </xf>
    <xf numFmtId="0" fontId="19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9" xfId="0" applyFont="1" applyBorder="1" applyAlignment="1">
      <alignment vertical="top"/>
    </xf>
    <xf numFmtId="0" fontId="0" fillId="2" borderId="11" xfId="0" applyFont="1" applyFill="1" applyBorder="1" applyAlignment="1">
      <alignment vertical="top"/>
    </xf>
    <xf numFmtId="0" fontId="0" fillId="2" borderId="1" xfId="0" applyFont="1" applyFill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19" fillId="2" borderId="1" xfId="0" applyFont="1" applyFill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21" fillId="2" borderId="11" xfId="0" applyFont="1" applyFill="1" applyBorder="1" applyAlignment="1">
      <alignment vertical="top"/>
    </xf>
    <xf numFmtId="0" fontId="21" fillId="2" borderId="1" xfId="0" applyFont="1" applyFill="1" applyBorder="1" applyAlignment="1">
      <alignment vertical="top"/>
    </xf>
    <xf numFmtId="0" fontId="21" fillId="0" borderId="1" xfId="0" applyFont="1" applyBorder="1" applyAlignment="1">
      <alignment vertical="top"/>
    </xf>
    <xf numFmtId="0" fontId="18" fillId="2" borderId="1" xfId="0" applyFont="1" applyFill="1" applyBorder="1" applyAlignment="1">
      <alignment vertical="top" wrapText="1"/>
    </xf>
    <xf numFmtId="0" fontId="22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vertical="top" wrapText="1"/>
    </xf>
    <xf numFmtId="0" fontId="23" fillId="2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vertical="top" wrapText="1"/>
    </xf>
    <xf numFmtId="0" fontId="17" fillId="2" borderId="11" xfId="0" applyFont="1" applyFill="1" applyBorder="1" applyAlignment="1">
      <alignment horizontal="right" vertical="top" wrapText="1"/>
    </xf>
    <xf numFmtId="0" fontId="17" fillId="2" borderId="1" xfId="0" applyFont="1" applyFill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28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justify" vertical="top" wrapText="1"/>
    </xf>
    <xf numFmtId="0" fontId="29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30" fillId="0" borderId="1" xfId="0" applyFont="1" applyBorder="1" applyAlignment="1">
      <alignment horizontal="center" vertical="top"/>
    </xf>
    <xf numFmtId="0" fontId="23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center" vertical="top" wrapText="1"/>
    </xf>
    <xf numFmtId="0" fontId="30" fillId="0" borderId="1" xfId="0" applyFont="1" applyBorder="1" applyAlignment="1">
      <alignment horizontal="center" vertical="top" wrapText="1"/>
    </xf>
    <xf numFmtId="0" fontId="29" fillId="2" borderId="1" xfId="0" applyFont="1" applyFill="1" applyBorder="1" applyAlignment="1">
      <alignment horizontal="center" vertical="top" wrapText="1"/>
    </xf>
    <xf numFmtId="0" fontId="30" fillId="0" borderId="1" xfId="0" applyFont="1" applyBorder="1" applyAlignment="1">
      <alignment vertical="top"/>
    </xf>
    <xf numFmtId="0" fontId="31" fillId="0" borderId="1" xfId="0" applyFont="1" applyFill="1" applyBorder="1" applyAlignment="1">
      <alignment vertical="top"/>
    </xf>
    <xf numFmtId="0" fontId="29" fillId="0" borderId="1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23" fillId="0" borderId="2" xfId="0" applyFont="1" applyBorder="1" applyAlignment="1">
      <alignment horizontal="justify" vertical="top" wrapText="1"/>
    </xf>
    <xf numFmtId="0" fontId="29" fillId="0" borderId="2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30" fillId="0" borderId="2" xfId="0" applyFont="1" applyBorder="1" applyAlignment="1">
      <alignment horizontal="center" vertical="top"/>
    </xf>
    <xf numFmtId="0" fontId="23" fillId="0" borderId="2" xfId="0" applyFont="1" applyBorder="1" applyAlignment="1">
      <alignment horizontal="left" vertical="top" wrapText="1"/>
    </xf>
    <xf numFmtId="0" fontId="23" fillId="0" borderId="2" xfId="0" applyFont="1" applyBorder="1" applyAlignment="1">
      <alignment horizontal="center" vertical="top" wrapText="1"/>
    </xf>
    <xf numFmtId="0" fontId="30" fillId="0" borderId="2" xfId="0" applyFont="1" applyBorder="1" applyAlignment="1">
      <alignment horizontal="center" vertical="top" wrapText="1"/>
    </xf>
    <xf numFmtId="0" fontId="29" fillId="2" borderId="2" xfId="0" applyFont="1" applyFill="1" applyBorder="1" applyAlignment="1">
      <alignment horizontal="center" vertical="top" wrapText="1"/>
    </xf>
    <xf numFmtId="0" fontId="31" fillId="0" borderId="2" xfId="0" applyFont="1" applyFill="1" applyBorder="1" applyAlignment="1">
      <alignment vertical="top"/>
    </xf>
    <xf numFmtId="0" fontId="19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/>
    </xf>
    <xf numFmtId="0" fontId="0" fillId="2" borderId="1" xfId="0" applyFont="1" applyFill="1" applyBorder="1" applyAlignment="1">
      <alignment vertical="top" wrapText="1"/>
    </xf>
    <xf numFmtId="0" fontId="30" fillId="0" borderId="1" xfId="0" applyFont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29" fillId="0" borderId="1" xfId="0" applyFont="1" applyBorder="1" applyAlignment="1">
      <alignment horizontal="justify" vertical="top" wrapText="1"/>
    </xf>
    <xf numFmtId="0" fontId="32" fillId="0" borderId="1" xfId="0" applyFont="1" applyBorder="1" applyAlignment="1">
      <alignment horizontal="center" vertical="top" wrapText="1"/>
    </xf>
    <xf numFmtId="0" fontId="30" fillId="0" borderId="1" xfId="0" applyFont="1" applyBorder="1" applyAlignment="1">
      <alignment horizontal="center" vertical="top" textRotation="90" wrapText="1"/>
    </xf>
    <xf numFmtId="0" fontId="0" fillId="0" borderId="1" xfId="0" applyFont="1" applyBorder="1" applyAlignment="1">
      <alignment horizontal="center" vertical="top" wrapText="1"/>
    </xf>
    <xf numFmtId="0" fontId="31" fillId="0" borderId="1" xfId="0" applyFont="1" applyBorder="1" applyAlignment="1">
      <alignment horizontal="center" vertical="top"/>
    </xf>
    <xf numFmtId="0" fontId="32" fillId="2" borderId="1" xfId="0" applyFont="1" applyFill="1" applyBorder="1" applyAlignment="1">
      <alignment horizontal="right" vertical="top" wrapText="1"/>
    </xf>
    <xf numFmtId="0" fontId="34" fillId="2" borderId="1" xfId="0" applyFont="1" applyFill="1" applyBorder="1" applyAlignment="1">
      <alignment horizontal="center" vertical="top"/>
    </xf>
    <xf numFmtId="0" fontId="32" fillId="2" borderId="1" xfId="0" applyFont="1" applyFill="1" applyBorder="1" applyAlignment="1">
      <alignment horizontal="center" vertical="top" wrapText="1"/>
    </xf>
    <xf numFmtId="0" fontId="34" fillId="0" borderId="1" xfId="0" applyFont="1" applyBorder="1" applyAlignment="1">
      <alignment horizontal="center" vertical="top"/>
    </xf>
    <xf numFmtId="0" fontId="32" fillId="0" borderId="1" xfId="0" applyFont="1" applyFill="1" applyBorder="1" applyAlignment="1">
      <alignment horizontal="left" vertical="top" wrapText="1"/>
    </xf>
    <xf numFmtId="0" fontId="32" fillId="2" borderId="6" xfId="0" applyFont="1" applyFill="1" applyBorder="1" applyAlignment="1">
      <alignment horizontal="right" vertical="top" wrapText="1"/>
    </xf>
    <xf numFmtId="0" fontId="0" fillId="2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right" vertical="top"/>
    </xf>
    <xf numFmtId="0" fontId="0" fillId="0" borderId="2" xfId="0" applyFont="1" applyBorder="1" applyAlignment="1">
      <alignment vertical="top"/>
    </xf>
    <xf numFmtId="0" fontId="0" fillId="0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Border="1" applyAlignment="1">
      <alignment vertical="top" wrapText="1"/>
    </xf>
    <xf numFmtId="0" fontId="0" fillId="0" borderId="2" xfId="0" applyFont="1" applyBorder="1" applyAlignment="1">
      <alignment horizontal="right" vertical="top"/>
    </xf>
    <xf numFmtId="0" fontId="1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36" fillId="0" borderId="0" xfId="0" applyFont="1" applyFill="1" applyBorder="1" applyAlignment="1">
      <alignment horizontal="right" vertical="top" wrapText="1"/>
    </xf>
    <xf numFmtId="0" fontId="36" fillId="0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0" fillId="0" borderId="0" xfId="0" applyAlignment="1">
      <alignment horizontal="right" vertical="top" wrapText="1"/>
    </xf>
    <xf numFmtId="0" fontId="15" fillId="0" borderId="0" xfId="0" applyFont="1" applyAlignment="1">
      <alignment horizontal="right"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0" fontId="38" fillId="0" borderId="1" xfId="0" applyFont="1" applyBorder="1" applyAlignment="1">
      <alignment vertical="top" wrapText="1"/>
    </xf>
    <xf numFmtId="0" fontId="39" fillId="0" borderId="1" xfId="0" applyFont="1" applyBorder="1" applyAlignment="1">
      <alignment horizontal="center" vertical="top" wrapText="1"/>
    </xf>
    <xf numFmtId="0" fontId="39" fillId="0" borderId="1" xfId="0" applyFont="1" applyBorder="1" applyAlignment="1">
      <alignment horizontal="left" vertical="top" wrapText="1"/>
    </xf>
    <xf numFmtId="0" fontId="39" fillId="0" borderId="1" xfId="0" applyFont="1" applyBorder="1" applyAlignment="1">
      <alignment vertical="top" wrapText="1"/>
    </xf>
    <xf numFmtId="14" fontId="0" fillId="0" borderId="1" xfId="0" applyNumberFormat="1" applyFont="1" applyBorder="1" applyAlignment="1">
      <alignment horizontal="center" vertical="top" wrapText="1"/>
    </xf>
    <xf numFmtId="14" fontId="37" fillId="0" borderId="1" xfId="0" applyNumberFormat="1" applyFont="1" applyBorder="1" applyAlignment="1">
      <alignment horizontal="center" vertical="top" wrapText="1"/>
    </xf>
    <xf numFmtId="0" fontId="37" fillId="0" borderId="1" xfId="0" applyFont="1" applyBorder="1" applyAlignment="1">
      <alignment horizontal="center"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40" fillId="0" borderId="0" xfId="0" applyFont="1" applyFill="1" applyBorder="1" applyAlignment="1">
      <alignment horizontal="right" vertical="top" wrapText="1"/>
    </xf>
    <xf numFmtId="0" fontId="41" fillId="0" borderId="0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7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44" fillId="0" borderId="0" xfId="0" applyFont="1" applyAlignment="1">
      <alignment horizontal="center" vertical="top"/>
    </xf>
    <xf numFmtId="0" fontId="43" fillId="0" borderId="0" xfId="0" applyFont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right" vertical="top" wrapText="1"/>
    </xf>
    <xf numFmtId="0" fontId="37" fillId="0" borderId="1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45" fillId="0" borderId="1" xfId="0" applyFont="1" applyBorder="1" applyAlignment="1">
      <alignment vertical="top"/>
    </xf>
    <xf numFmtId="1" fontId="0" fillId="0" borderId="1" xfId="0" applyNumberFormat="1" applyFont="1" applyBorder="1" applyAlignment="1">
      <alignment vertical="top"/>
    </xf>
    <xf numFmtId="0" fontId="45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vertical="top"/>
    </xf>
    <xf numFmtId="1" fontId="46" fillId="0" borderId="1" xfId="0" applyNumberFormat="1" applyFont="1" applyBorder="1" applyAlignment="1">
      <alignment vertical="top" wrapText="1"/>
    </xf>
    <xf numFmtId="1" fontId="0" fillId="0" borderId="0" xfId="0" applyNumberFormat="1"/>
    <xf numFmtId="0" fontId="47" fillId="0" borderId="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vertical="top" wrapText="1"/>
    </xf>
    <xf numFmtId="0" fontId="43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43" fillId="0" borderId="1" xfId="0" applyFont="1" applyBorder="1" applyAlignment="1">
      <alignment vertical="top" wrapText="1"/>
    </xf>
    <xf numFmtId="0" fontId="43" fillId="0" borderId="1" xfId="0" applyFont="1" applyBorder="1" applyAlignment="1">
      <alignment horizontal="right" vertical="top" wrapText="1"/>
    </xf>
    <xf numFmtId="0" fontId="43" fillId="0" borderId="1" xfId="0" applyFont="1" applyBorder="1" applyAlignment="1">
      <alignment horizontal="center" vertical="top" wrapText="1"/>
    </xf>
    <xf numFmtId="0" fontId="48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justify" vertical="top" wrapText="1"/>
    </xf>
    <xf numFmtId="0" fontId="49" fillId="0" borderId="1" xfId="0" applyFont="1" applyBorder="1" applyAlignment="1">
      <alignment horizontal="left" vertical="top" wrapText="1"/>
    </xf>
    <xf numFmtId="0" fontId="49" fillId="0" borderId="1" xfId="0" applyFont="1" applyFill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left" vertical="top" wrapText="1"/>
    </xf>
    <xf numFmtId="49" fontId="50" fillId="2" borderId="14" xfId="0" applyNumberFormat="1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49" fontId="50" fillId="2" borderId="15" xfId="0" applyNumberFormat="1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49" fontId="50" fillId="2" borderId="0" xfId="0" applyNumberFormat="1" applyFont="1" applyFill="1" applyAlignment="1">
      <alignment vertical="top" wrapText="1"/>
    </xf>
    <xf numFmtId="0" fontId="37" fillId="0" borderId="1" xfId="0" applyFont="1" applyFill="1" applyBorder="1" applyAlignment="1">
      <alignment vertical="top" wrapText="1"/>
    </xf>
    <xf numFmtId="0" fontId="37" fillId="0" borderId="1" xfId="0" applyFont="1" applyBorder="1" applyAlignment="1">
      <alignment vertical="top" wrapText="1"/>
    </xf>
    <xf numFmtId="0" fontId="49" fillId="0" borderId="1" xfId="0" applyFont="1" applyBorder="1" applyAlignment="1">
      <alignment vertical="top" wrapText="1"/>
    </xf>
    <xf numFmtId="49" fontId="49" fillId="0" borderId="1" xfId="0" applyNumberFormat="1" applyFont="1" applyBorder="1" applyAlignment="1">
      <alignment horizontal="left" vertical="top" wrapText="1"/>
    </xf>
    <xf numFmtId="0" fontId="49" fillId="0" borderId="1" xfId="0" applyFont="1" applyBorder="1" applyAlignment="1">
      <alignment horizontal="justify" vertical="top" wrapText="1"/>
    </xf>
    <xf numFmtId="0" fontId="7" fillId="2" borderId="0" xfId="0" applyFont="1" applyFill="1" applyBorder="1" applyAlignment="1">
      <alignment horizontal="right" vertical="top" wrapText="1"/>
    </xf>
    <xf numFmtId="0" fontId="0" fillId="2" borderId="0" xfId="0" applyFill="1" applyAlignment="1">
      <alignment horizontal="right" vertical="top" wrapText="1"/>
    </xf>
    <xf numFmtId="0" fontId="43" fillId="0" borderId="1" xfId="0" applyFont="1" applyBorder="1" applyAlignment="1">
      <alignment horizontal="left" vertical="top" wrapText="1"/>
    </xf>
    <xf numFmtId="0" fontId="43" fillId="0" borderId="1" xfId="0" applyFont="1" applyFill="1" applyBorder="1" applyAlignment="1">
      <alignment horizontal="center" vertical="top" wrapText="1"/>
    </xf>
    <xf numFmtId="0" fontId="43" fillId="0" borderId="1" xfId="0" applyFont="1" applyFill="1" applyBorder="1" applyAlignment="1">
      <alignment horizontal="right" vertical="top" wrapText="1"/>
    </xf>
    <xf numFmtId="0" fontId="0" fillId="0" borderId="9" xfId="0" applyBorder="1" applyAlignment="1">
      <alignment vertical="top" wrapText="1"/>
    </xf>
    <xf numFmtId="0" fontId="51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43" fillId="0" borderId="1" xfId="0" applyFont="1" applyBorder="1" applyAlignment="1">
      <alignment horizontal="justify" vertical="top" wrapText="1"/>
    </xf>
    <xf numFmtId="0" fontId="43" fillId="2" borderId="1" xfId="0" applyFont="1" applyFill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52" fillId="3" borderId="1" xfId="0" applyFont="1" applyFill="1" applyBorder="1" applyAlignment="1">
      <alignment horizontal="justify" vertical="top" wrapText="1"/>
    </xf>
    <xf numFmtId="0" fontId="49" fillId="3" borderId="1" xfId="0" applyFont="1" applyFill="1" applyBorder="1" applyAlignment="1">
      <alignment horizontal="left" vertical="top" wrapText="1"/>
    </xf>
    <xf numFmtId="0" fontId="52" fillId="3" borderId="1" xfId="0" applyFont="1" applyFill="1" applyBorder="1" applyAlignment="1">
      <alignment horizontal="left" vertical="top" wrapText="1"/>
    </xf>
    <xf numFmtId="0" fontId="53" fillId="3" borderId="1" xfId="0" applyFont="1" applyFill="1" applyBorder="1" applyAlignment="1">
      <alignment horizontal="left" vertical="top" wrapText="1"/>
    </xf>
    <xf numFmtId="49" fontId="43" fillId="0" borderId="1" xfId="0" applyNumberFormat="1" applyFont="1" applyBorder="1" applyAlignment="1">
      <alignment vertical="top" wrapText="1"/>
    </xf>
    <xf numFmtId="49" fontId="52" fillId="0" borderId="9" xfId="0" applyNumberFormat="1" applyFont="1" applyBorder="1" applyAlignment="1">
      <alignment vertical="top" wrapText="1"/>
    </xf>
    <xf numFmtId="49" fontId="0" fillId="0" borderId="0" xfId="0" applyNumberFormat="1" applyAlignment="1">
      <alignment horizontal="left" vertical="top" wrapText="1"/>
    </xf>
    <xf numFmtId="0" fontId="26" fillId="0" borderId="0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right" vertical="top" wrapText="1"/>
    </xf>
    <xf numFmtId="0" fontId="43" fillId="2" borderId="1" xfId="0" applyFont="1" applyFill="1" applyBorder="1" applyAlignment="1">
      <alignment horizontal="right" vertical="top" wrapText="1"/>
    </xf>
    <xf numFmtId="0" fontId="43" fillId="2" borderId="1" xfId="0" applyFont="1" applyFill="1" applyBorder="1" applyAlignment="1">
      <alignment horizontal="left" vertical="top" wrapText="1"/>
    </xf>
    <xf numFmtId="49" fontId="43" fillId="2" borderId="1" xfId="0" applyNumberFormat="1" applyFont="1" applyFill="1" applyBorder="1" applyAlignment="1">
      <alignment horizontal="left" vertical="top" wrapText="1"/>
    </xf>
    <xf numFmtId="49" fontId="43" fillId="0" borderId="1" xfId="0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49" fontId="11" fillId="0" borderId="1" xfId="0" applyNumberFormat="1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0" fontId="43" fillId="2" borderId="1" xfId="0" applyFont="1" applyFill="1" applyBorder="1" applyAlignment="1">
      <alignment horizontal="center" vertical="top" wrapText="1"/>
    </xf>
    <xf numFmtId="0" fontId="48" fillId="2" borderId="1" xfId="0" applyFont="1" applyFill="1" applyBorder="1" applyAlignment="1">
      <alignment horizontal="left" vertical="top" wrapText="1"/>
    </xf>
    <xf numFmtId="0" fontId="56" fillId="0" borderId="0" xfId="0" applyFont="1" applyAlignment="1">
      <alignment horizontal="center"/>
    </xf>
    <xf numFmtId="2" fontId="56" fillId="0" borderId="0" xfId="0" applyNumberFormat="1" applyFont="1" applyAlignment="1">
      <alignment horizontal="center"/>
    </xf>
    <xf numFmtId="0" fontId="5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42" fillId="0" borderId="0" xfId="0" applyFont="1"/>
    <xf numFmtId="0" fontId="56" fillId="0" borderId="16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2" fontId="58" fillId="0" borderId="17" xfId="0" applyNumberFormat="1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/>
    <xf numFmtId="0" fontId="60" fillId="0" borderId="0" xfId="0" applyFont="1" applyBorder="1"/>
    <xf numFmtId="0" fontId="16" fillId="0" borderId="19" xfId="0" applyFont="1" applyBorder="1" applyAlignment="1">
      <alignment horizontal="center" vertical="top" wrapText="1"/>
    </xf>
    <xf numFmtId="0" fontId="0" fillId="0" borderId="0" xfId="0" applyBorder="1"/>
    <xf numFmtId="0" fontId="42" fillId="0" borderId="6" xfId="0" applyFont="1" applyBorder="1" applyAlignment="1">
      <alignment vertical="top" wrapText="1"/>
    </xf>
    <xf numFmtId="0" fontId="42" fillId="0" borderId="5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42" fillId="0" borderId="1" xfId="0" applyFont="1" applyBorder="1" applyAlignment="1">
      <alignment horizontal="center" vertical="top" wrapText="1"/>
    </xf>
    <xf numFmtId="0" fontId="16" fillId="0" borderId="25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0" fillId="0" borderId="27" xfId="0" applyBorder="1" applyAlignment="1">
      <alignment vertical="top"/>
    </xf>
    <xf numFmtId="0" fontId="63" fillId="0" borderId="28" xfId="0" applyFont="1" applyBorder="1" applyAlignment="1">
      <alignment vertical="top"/>
    </xf>
    <xf numFmtId="0" fontId="63" fillId="0" borderId="18" xfId="0" applyFont="1" applyBorder="1" applyAlignment="1">
      <alignment vertical="top"/>
    </xf>
    <xf numFmtId="1" fontId="64" fillId="0" borderId="1" xfId="0" applyNumberFormat="1" applyFont="1" applyBorder="1" applyAlignment="1">
      <alignment horizontal="left"/>
    </xf>
    <xf numFmtId="1" fontId="64" fillId="0" borderId="1" xfId="0" applyNumberFormat="1" applyFont="1" applyBorder="1" applyAlignment="1">
      <alignment horizontal="center"/>
    </xf>
    <xf numFmtId="1" fontId="64" fillId="0" borderId="25" xfId="0" applyNumberFormat="1" applyFont="1" applyBorder="1" applyAlignment="1">
      <alignment horizontal="center"/>
    </xf>
    <xf numFmtId="1" fontId="64" fillId="0" borderId="9" xfId="0" applyNumberFormat="1" applyFont="1" applyBorder="1" applyAlignment="1">
      <alignment horizontal="center"/>
    </xf>
    <xf numFmtId="1" fontId="65" fillId="0" borderId="12" xfId="0" applyNumberFormat="1" applyFont="1" applyBorder="1"/>
    <xf numFmtId="1" fontId="64" fillId="0" borderId="11" xfId="0" applyNumberFormat="1" applyFont="1" applyFill="1" applyBorder="1" applyAlignment="1">
      <alignment horizontal="center"/>
    </xf>
    <xf numFmtId="1" fontId="64" fillId="0" borderId="1" xfId="0" applyNumberFormat="1" applyFont="1" applyFill="1" applyBorder="1" applyAlignment="1">
      <alignment horizontal="center"/>
    </xf>
    <xf numFmtId="0" fontId="67" fillId="0" borderId="0" xfId="0" applyFont="1" applyAlignment="1">
      <alignment horizontal="center"/>
    </xf>
    <xf numFmtId="2" fontId="67" fillId="0" borderId="0" xfId="0" applyNumberFormat="1" applyFont="1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60" fillId="0" borderId="16" xfId="0" applyFont="1" applyBorder="1"/>
    <xf numFmtId="0" fontId="2" fillId="0" borderId="17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2" fillId="0" borderId="16" xfId="0" applyFont="1" applyBorder="1"/>
    <xf numFmtId="0" fontId="42" fillId="0" borderId="0" xfId="0" applyFont="1" applyBorder="1"/>
    <xf numFmtId="0" fontId="70" fillId="0" borderId="0" xfId="0" applyFont="1"/>
    <xf numFmtId="0" fontId="0" fillId="0" borderId="16" xfId="0" applyBorder="1"/>
    <xf numFmtId="0" fontId="60" fillId="0" borderId="0" xfId="0" applyFont="1" applyAlignment="1">
      <alignment vertical="top" wrapText="1"/>
    </xf>
    <xf numFmtId="0" fontId="60" fillId="0" borderId="0" xfId="0" applyFont="1" applyBorder="1" applyAlignment="1">
      <alignment vertical="top" wrapText="1"/>
    </xf>
    <xf numFmtId="0" fontId="60" fillId="0" borderId="33" xfId="0" applyFont="1" applyBorder="1" applyAlignment="1">
      <alignment vertical="top" wrapText="1"/>
    </xf>
    <xf numFmtId="0" fontId="60" fillId="0" borderId="17" xfId="0" applyFont="1" applyBorder="1" applyAlignment="1">
      <alignment vertical="top" wrapText="1"/>
    </xf>
    <xf numFmtId="0" fontId="0" fillId="0" borderId="34" xfId="0" applyBorder="1" applyAlignment="1">
      <alignment vertical="top"/>
    </xf>
    <xf numFmtId="0" fontId="72" fillId="0" borderId="18" xfId="0" applyFont="1" applyBorder="1" applyAlignment="1">
      <alignment vertical="top"/>
    </xf>
    <xf numFmtId="0" fontId="63" fillId="0" borderId="35" xfId="0" applyFont="1" applyBorder="1" applyAlignment="1">
      <alignment vertical="top"/>
    </xf>
    <xf numFmtId="0" fontId="14" fillId="0" borderId="0" xfId="0" applyFont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71" fillId="0" borderId="36" xfId="0" applyFont="1" applyBorder="1" applyAlignment="1">
      <alignment vertical="top" wrapText="1"/>
    </xf>
    <xf numFmtId="0" fontId="71" fillId="0" borderId="37" xfId="0" applyFont="1" applyBorder="1" applyAlignment="1">
      <alignment vertical="top" wrapText="1"/>
    </xf>
    <xf numFmtId="0" fontId="73" fillId="0" borderId="31" xfId="0" applyFont="1" applyBorder="1" applyAlignment="1">
      <alignment horizontal="left"/>
    </xf>
    <xf numFmtId="0" fontId="74" fillId="0" borderId="1" xfId="0" applyFont="1" applyBorder="1" applyAlignment="1">
      <alignment horizontal="center"/>
    </xf>
    <xf numFmtId="0" fontId="73" fillId="0" borderId="1" xfId="0" applyFont="1" applyBorder="1" applyAlignment="1">
      <alignment horizontal="center"/>
    </xf>
    <xf numFmtId="0" fontId="73" fillId="0" borderId="25" xfId="0" applyFont="1" applyBorder="1" applyAlignment="1">
      <alignment horizontal="center"/>
    </xf>
    <xf numFmtId="0" fontId="73" fillId="0" borderId="11" xfId="0" applyFont="1" applyBorder="1" applyAlignment="1">
      <alignment horizontal="center"/>
    </xf>
    <xf numFmtId="2" fontId="73" fillId="0" borderId="1" xfId="0" applyNumberFormat="1" applyFont="1" applyBorder="1" applyAlignment="1">
      <alignment horizontal="center"/>
    </xf>
    <xf numFmtId="0" fontId="73" fillId="0" borderId="9" xfId="0" applyFont="1" applyBorder="1" applyAlignment="1">
      <alignment horizontal="center"/>
    </xf>
    <xf numFmtId="0" fontId="0" fillId="0" borderId="38" xfId="0" applyBorder="1"/>
    <xf numFmtId="0" fontId="75" fillId="0" borderId="1" xfId="0" applyFont="1" applyFill="1" applyBorder="1" applyAlignment="1">
      <alignment horizontal="center"/>
    </xf>
    <xf numFmtId="0" fontId="75" fillId="0" borderId="39" xfId="0" applyFont="1" applyFill="1" applyBorder="1" applyAlignment="1">
      <alignment horizontal="center"/>
    </xf>
    <xf numFmtId="0" fontId="0" fillId="0" borderId="29" xfId="0" applyBorder="1" applyAlignment="1">
      <alignment vertical="top"/>
    </xf>
    <xf numFmtId="0" fontId="0" fillId="0" borderId="31" xfId="0" applyBorder="1" applyAlignment="1">
      <alignment horizontal="left" vertical="top"/>
    </xf>
    <xf numFmtId="0" fontId="16" fillId="0" borderId="1" xfId="0" applyFont="1" applyFill="1" applyBorder="1" applyAlignment="1">
      <alignment vertical="top" wrapText="1"/>
    </xf>
    <xf numFmtId="0" fontId="42" fillId="0" borderId="1" xfId="0" applyFont="1" applyBorder="1" applyAlignment="1">
      <alignment vertical="top"/>
    </xf>
    <xf numFmtId="0" fontId="76" fillId="0" borderId="1" xfId="0" applyFont="1" applyBorder="1" applyAlignment="1">
      <alignment vertical="top"/>
    </xf>
    <xf numFmtId="0" fontId="76" fillId="0" borderId="1" xfId="0" applyFont="1" applyBorder="1" applyAlignment="1">
      <alignment vertical="top" wrapText="1"/>
    </xf>
    <xf numFmtId="1" fontId="76" fillId="0" borderId="1" xfId="0" applyNumberFormat="1" applyFont="1" applyBorder="1" applyAlignment="1">
      <alignment vertical="top" wrapText="1"/>
    </xf>
    <xf numFmtId="1" fontId="76" fillId="0" borderId="25" xfId="0" applyNumberFormat="1" applyFont="1" applyBorder="1" applyAlignment="1">
      <alignment vertical="top" wrapText="1"/>
    </xf>
    <xf numFmtId="0" fontId="76" fillId="0" borderId="11" xfId="0" applyFont="1" applyBorder="1" applyAlignment="1">
      <alignment vertical="top"/>
    </xf>
    <xf numFmtId="2" fontId="76" fillId="0" borderId="1" xfId="0" applyNumberFormat="1" applyFont="1" applyBorder="1" applyAlignment="1">
      <alignment vertical="top" wrapText="1"/>
    </xf>
    <xf numFmtId="0" fontId="77" fillId="0" borderId="1" xfId="0" applyFont="1" applyBorder="1" applyAlignment="1">
      <alignment vertical="top"/>
    </xf>
    <xf numFmtId="0" fontId="77" fillId="0" borderId="25" xfId="0" applyFont="1" applyBorder="1" applyAlignment="1">
      <alignment vertical="top"/>
    </xf>
    <xf numFmtId="0" fontId="76" fillId="0" borderId="0" xfId="0" applyFont="1" applyAlignment="1">
      <alignment vertical="top"/>
    </xf>
    <xf numFmtId="0" fontId="76" fillId="0" borderId="38" xfId="0" applyFont="1" applyBorder="1" applyAlignment="1">
      <alignment vertical="top"/>
    </xf>
    <xf numFmtId="0" fontId="76" fillId="0" borderId="39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29" xfId="0" applyBorder="1" applyAlignment="1">
      <alignment vertical="top" wrapText="1"/>
    </xf>
    <xf numFmtId="0" fontId="60" fillId="0" borderId="31" xfId="0" applyFont="1" applyBorder="1" applyAlignment="1">
      <alignment horizontal="left" vertical="top" wrapText="1"/>
    </xf>
    <xf numFmtId="0" fontId="42" fillId="0" borderId="1" xfId="0" applyFont="1" applyBorder="1" applyAlignment="1">
      <alignment vertical="top" wrapText="1"/>
    </xf>
    <xf numFmtId="0" fontId="76" fillId="0" borderId="11" xfId="0" applyFont="1" applyBorder="1" applyAlignment="1">
      <alignment vertical="top" wrapText="1"/>
    </xf>
    <xf numFmtId="14" fontId="76" fillId="0" borderId="1" xfId="0" quotePrefix="1" applyNumberFormat="1" applyFont="1" applyBorder="1" applyAlignment="1">
      <alignment vertical="top" wrapText="1"/>
    </xf>
    <xf numFmtId="0" fontId="78" fillId="0" borderId="1" xfId="0" applyFont="1" applyBorder="1" applyAlignment="1">
      <alignment vertical="top" wrapText="1"/>
    </xf>
    <xf numFmtId="0" fontId="76" fillId="0" borderId="0" xfId="0" quotePrefix="1" applyFont="1" applyAlignment="1">
      <alignment vertical="top" wrapText="1"/>
    </xf>
    <xf numFmtId="0" fontId="76" fillId="0" borderId="0" xfId="0" applyFont="1" applyAlignment="1">
      <alignment vertical="top" wrapText="1"/>
    </xf>
    <xf numFmtId="14" fontId="76" fillId="0" borderId="0" xfId="0" applyNumberFormat="1" applyFont="1" applyAlignment="1">
      <alignment vertical="top" wrapText="1"/>
    </xf>
    <xf numFmtId="0" fontId="76" fillId="0" borderId="38" xfId="0" applyFont="1" applyBorder="1" applyAlignment="1">
      <alignment vertical="top" wrapText="1"/>
    </xf>
    <xf numFmtId="0" fontId="76" fillId="0" borderId="39" xfId="0" applyFont="1" applyBorder="1" applyAlignment="1">
      <alignment vertical="top" wrapText="1"/>
    </xf>
    <xf numFmtId="0" fontId="77" fillId="0" borderId="0" xfId="0" applyFont="1" applyAlignment="1">
      <alignment vertical="top"/>
    </xf>
    <xf numFmtId="0" fontId="0" fillId="0" borderId="16" xfId="0" applyBorder="1" applyAlignment="1">
      <alignment vertical="top" wrapText="1"/>
    </xf>
    <xf numFmtId="1" fontId="77" fillId="0" borderId="1" xfId="0" applyNumberFormat="1" applyFont="1" applyBorder="1" applyAlignment="1">
      <alignment vertical="top" wrapText="1"/>
    </xf>
    <xf numFmtId="0" fontId="77" fillId="0" borderId="1" xfId="0" applyFont="1" applyBorder="1" applyAlignment="1">
      <alignment vertical="top" wrapText="1"/>
    </xf>
    <xf numFmtId="1" fontId="77" fillId="0" borderId="9" xfId="0" applyNumberFormat="1" applyFont="1" applyBorder="1" applyAlignment="1">
      <alignment vertical="top" wrapText="1"/>
    </xf>
    <xf numFmtId="1" fontId="77" fillId="0" borderId="11" xfId="0" applyNumberFormat="1" applyFont="1" applyBorder="1" applyAlignment="1">
      <alignment vertical="top" wrapText="1"/>
    </xf>
    <xf numFmtId="0" fontId="79" fillId="0" borderId="0" xfId="0" applyFont="1"/>
    <xf numFmtId="0" fontId="60" fillId="0" borderId="16" xfId="0" applyFont="1" applyBorder="1" applyAlignment="1">
      <alignment vertical="top" wrapText="1"/>
    </xf>
    <xf numFmtId="0" fontId="0" fillId="0" borderId="28" xfId="0" applyBorder="1" applyAlignment="1">
      <alignment vertical="top"/>
    </xf>
    <xf numFmtId="0" fontId="42" fillId="0" borderId="33" xfId="0" applyFont="1" applyBorder="1" applyAlignment="1">
      <alignment vertical="top" wrapText="1"/>
    </xf>
    <xf numFmtId="0" fontId="75" fillId="0" borderId="1" xfId="0" applyFont="1" applyBorder="1" applyAlignment="1">
      <alignment horizontal="left"/>
    </xf>
    <xf numFmtId="0" fontId="80" fillId="0" borderId="1" xfId="0" applyFont="1" applyBorder="1" applyAlignment="1">
      <alignment horizontal="center"/>
    </xf>
    <xf numFmtId="0" fontId="75" fillId="0" borderId="1" xfId="0" applyFont="1" applyBorder="1" applyAlignment="1">
      <alignment horizontal="center"/>
    </xf>
    <xf numFmtId="2" fontId="75" fillId="0" borderId="1" xfId="0" applyNumberFormat="1" applyFont="1" applyBorder="1" applyAlignment="1">
      <alignment horizontal="center"/>
    </xf>
    <xf numFmtId="0" fontId="75" fillId="0" borderId="25" xfId="0" applyFont="1" applyBorder="1" applyAlignment="1">
      <alignment horizontal="center"/>
    </xf>
    <xf numFmtId="0" fontId="75" fillId="0" borderId="9" xfId="0" applyFont="1" applyBorder="1" applyAlignment="1">
      <alignment horizontal="center"/>
    </xf>
    <xf numFmtId="0" fontId="0" fillId="0" borderId="11" xfId="0" applyBorder="1"/>
    <xf numFmtId="0" fontId="0" fillId="0" borderId="1" xfId="0" applyBorder="1" applyAlignment="1">
      <alignment horizontal="left" vertical="top"/>
    </xf>
    <xf numFmtId="0" fontId="60" fillId="0" borderId="1" xfId="0" applyFont="1" applyBorder="1" applyAlignment="1">
      <alignment horizontal="left" vertical="top" wrapText="1"/>
    </xf>
    <xf numFmtId="0" fontId="81" fillId="0" borderId="1" xfId="0" applyFont="1" applyBorder="1" applyAlignment="1">
      <alignment vertical="top" wrapText="1"/>
    </xf>
    <xf numFmtId="14" fontId="76" fillId="0" borderId="0" xfId="0" quotePrefix="1" applyNumberFormat="1" applyFont="1" applyAlignment="1">
      <alignment vertical="top" wrapText="1"/>
    </xf>
    <xf numFmtId="0" fontId="82" fillId="0" borderId="0" xfId="0" applyFont="1" applyAlignment="1">
      <alignment vertical="top" wrapText="1"/>
    </xf>
    <xf numFmtId="0" fontId="82" fillId="0" borderId="16" xfId="0" applyFont="1" applyBorder="1" applyAlignment="1">
      <alignment vertical="top" wrapText="1"/>
    </xf>
    <xf numFmtId="0" fontId="82" fillId="0" borderId="0" xfId="0" applyFont="1" applyBorder="1" applyAlignment="1">
      <alignment vertical="top" wrapText="1"/>
    </xf>
    <xf numFmtId="0" fontId="83" fillId="0" borderId="1" xfId="0" applyFont="1" applyBorder="1" applyAlignment="1">
      <alignment horizontal="left" vertical="top" wrapText="1"/>
    </xf>
    <xf numFmtId="0" fontId="42" fillId="0" borderId="1" xfId="0" applyFont="1" applyBorder="1" applyAlignment="1">
      <alignment horizontal="justify" vertical="top" wrapText="1"/>
    </xf>
    <xf numFmtId="0" fontId="76" fillId="0" borderId="1" xfId="0" quotePrefix="1" applyFont="1" applyBorder="1" applyAlignment="1">
      <alignment vertical="top" wrapText="1"/>
    </xf>
    <xf numFmtId="14" fontId="76" fillId="0" borderId="1" xfId="0" applyNumberFormat="1" applyFont="1" applyBorder="1" applyAlignment="1">
      <alignment vertical="top" wrapText="1"/>
    </xf>
    <xf numFmtId="1" fontId="76" fillId="0" borderId="1" xfId="0" quotePrefix="1" applyNumberFormat="1" applyFont="1" applyBorder="1" applyAlignment="1">
      <alignment vertical="top" wrapText="1"/>
    </xf>
    <xf numFmtId="2" fontId="76" fillId="0" borderId="1" xfId="0" quotePrefix="1" applyNumberFormat="1" applyFont="1" applyBorder="1" applyAlignment="1">
      <alignment vertical="top" wrapText="1"/>
    </xf>
    <xf numFmtId="0" fontId="76" fillId="0" borderId="0" xfId="0" quotePrefix="1" applyFont="1" applyAlignment="1">
      <alignment vertical="top"/>
    </xf>
    <xf numFmtId="14" fontId="76" fillId="0" borderId="0" xfId="0" quotePrefix="1" applyNumberFormat="1" applyFont="1" applyAlignment="1">
      <alignment vertical="top"/>
    </xf>
    <xf numFmtId="0" fontId="42" fillId="0" borderId="1" xfId="0" applyFont="1" applyBorder="1" applyAlignment="1">
      <alignment horizontal="left" vertical="top" wrapText="1"/>
    </xf>
    <xf numFmtId="14" fontId="76" fillId="0" borderId="0" xfId="0" applyNumberFormat="1" applyFont="1" applyAlignment="1">
      <alignment vertical="top"/>
    </xf>
    <xf numFmtId="14" fontId="84" fillId="0" borderId="0" xfId="0" applyNumberFormat="1" applyFont="1" applyAlignment="1">
      <alignment vertical="top"/>
    </xf>
    <xf numFmtId="0" fontId="42" fillId="0" borderId="11" xfId="0" applyFont="1" applyBorder="1" applyAlignment="1">
      <alignment horizontal="justify" vertical="top" wrapText="1"/>
    </xf>
    <xf numFmtId="0" fontId="16" fillId="0" borderId="1" xfId="0" applyFont="1" applyFill="1" applyBorder="1" applyAlignment="1">
      <alignment horizontal="justify" vertical="top" wrapText="1"/>
    </xf>
    <xf numFmtId="0" fontId="77" fillId="0" borderId="9" xfId="0" applyFont="1" applyBorder="1" applyAlignment="1">
      <alignment vertical="top" wrapText="1"/>
    </xf>
    <xf numFmtId="0" fontId="77" fillId="0" borderId="11" xfId="0" applyFont="1" applyBorder="1" applyAlignment="1">
      <alignment vertical="top" wrapText="1"/>
    </xf>
    <xf numFmtId="0" fontId="85" fillId="0" borderId="0" xfId="0" applyFont="1"/>
    <xf numFmtId="0" fontId="60" fillId="0" borderId="0" xfId="0" applyFont="1" applyAlignment="1">
      <alignment wrapText="1"/>
    </xf>
    <xf numFmtId="0" fontId="10" fillId="0" borderId="0" xfId="0" applyFont="1"/>
    <xf numFmtId="0" fontId="42" fillId="0" borderId="0" xfId="0" applyFont="1" applyAlignment="1">
      <alignment wrapText="1"/>
    </xf>
    <xf numFmtId="0" fontId="75" fillId="0" borderId="11" xfId="0" applyFont="1" applyBorder="1" applyAlignment="1">
      <alignment horizontal="center"/>
    </xf>
    <xf numFmtId="1" fontId="75" fillId="0" borderId="1" xfId="0" applyNumberFormat="1" applyFont="1" applyBorder="1" applyAlignment="1">
      <alignment horizontal="center"/>
    </xf>
    <xf numFmtId="0" fontId="86" fillId="0" borderId="5" xfId="0" applyFont="1" applyBorder="1" applyAlignment="1">
      <alignment vertical="top" wrapText="1"/>
    </xf>
    <xf numFmtId="0" fontId="75" fillId="0" borderId="1" xfId="0" applyFont="1" applyBorder="1" applyAlignment="1">
      <alignment horizontal="center" wrapText="1"/>
    </xf>
    <xf numFmtId="1" fontId="71" fillId="0" borderId="11" xfId="0" applyNumberFormat="1" applyFont="1" applyBorder="1" applyAlignment="1">
      <alignment horizontal="right" vertical="top" wrapText="1"/>
    </xf>
    <xf numFmtId="1" fontId="84" fillId="0" borderId="1" xfId="0" applyNumberFormat="1" applyFont="1" applyBorder="1" applyAlignment="1">
      <alignment vertical="top" wrapText="1"/>
    </xf>
    <xf numFmtId="0" fontId="76" fillId="0" borderId="1" xfId="0" applyFont="1" applyBorder="1" applyAlignment="1">
      <alignment horizontal="center" vertical="top"/>
    </xf>
    <xf numFmtId="0" fontId="77" fillId="0" borderId="0" xfId="0" applyFont="1" applyBorder="1" applyAlignment="1">
      <alignment vertical="top" wrapText="1"/>
    </xf>
    <xf numFmtId="0" fontId="64" fillId="0" borderId="0" xfId="0" applyFont="1" applyBorder="1" applyAlignment="1">
      <alignment vertical="top" wrapText="1"/>
    </xf>
    <xf numFmtId="0" fontId="77" fillId="0" borderId="38" xfId="0" applyFont="1" applyBorder="1" applyAlignment="1">
      <alignment vertical="top" wrapText="1"/>
    </xf>
    <xf numFmtId="0" fontId="77" fillId="0" borderId="39" xfId="0" applyFont="1" applyBorder="1" applyAlignment="1">
      <alignment vertical="top" wrapText="1"/>
    </xf>
    <xf numFmtId="0" fontId="42" fillId="0" borderId="1" xfId="0" applyFont="1" applyFill="1" applyBorder="1" applyAlignment="1">
      <alignment horizontal="justify" vertical="top" wrapText="1"/>
    </xf>
    <xf numFmtId="0" fontId="71" fillId="0" borderId="1" xfId="0" applyFont="1" applyBorder="1" applyAlignment="1">
      <alignment horizontal="right" vertical="top" wrapText="1"/>
    </xf>
    <xf numFmtId="0" fontId="77" fillId="0" borderId="1" xfId="0" quotePrefix="1" applyFont="1" applyBorder="1" applyAlignment="1">
      <alignment vertical="top" wrapText="1"/>
    </xf>
    <xf numFmtId="0" fontId="0" fillId="0" borderId="0" xfId="0" quotePrefix="1" applyAlignment="1">
      <alignment vertical="top"/>
    </xf>
    <xf numFmtId="14" fontId="77" fillId="0" borderId="0" xfId="0" quotePrefix="1" applyNumberFormat="1" applyFont="1" applyBorder="1" applyAlignment="1">
      <alignment vertical="top" wrapText="1"/>
    </xf>
    <xf numFmtId="14" fontId="64" fillId="0" borderId="0" xfId="0" applyNumberFormat="1" applyFont="1" applyBorder="1" applyAlignment="1">
      <alignment vertical="top" wrapText="1"/>
    </xf>
    <xf numFmtId="0" fontId="82" fillId="0" borderId="1" xfId="0" applyFont="1" applyBorder="1" applyAlignment="1">
      <alignment horizontal="left" vertical="top"/>
    </xf>
    <xf numFmtId="0" fontId="0" fillId="0" borderId="0" xfId="0" quotePrefix="1" applyAlignment="1">
      <alignment vertical="top" wrapText="1"/>
    </xf>
    <xf numFmtId="14" fontId="77" fillId="0" borderId="0" xfId="0" applyNumberFormat="1" applyFont="1" applyBorder="1" applyAlignment="1">
      <alignment vertical="top" wrapText="1"/>
    </xf>
    <xf numFmtId="0" fontId="77" fillId="0" borderId="0" xfId="0" quotePrefix="1" applyFont="1" applyBorder="1" applyAlignment="1">
      <alignment vertical="top" wrapText="1"/>
    </xf>
    <xf numFmtId="14" fontId="77" fillId="0" borderId="1" xfId="0" applyNumberFormat="1" applyFont="1" applyBorder="1" applyAlignment="1">
      <alignment vertical="top" wrapText="1"/>
    </xf>
    <xf numFmtId="0" fontId="64" fillId="0" borderId="0" xfId="0" quotePrefix="1" applyFont="1" applyBorder="1" applyAlignment="1">
      <alignment vertical="top" wrapText="1"/>
    </xf>
    <xf numFmtId="14" fontId="77" fillId="0" borderId="1" xfId="0" quotePrefix="1" applyNumberFormat="1" applyFont="1" applyBorder="1" applyAlignment="1">
      <alignment vertical="top" wrapText="1"/>
    </xf>
    <xf numFmtId="0" fontId="77" fillId="0" borderId="1" xfId="0" applyFont="1" applyBorder="1" applyAlignment="1">
      <alignment horizontal="center" vertical="top" wrapText="1"/>
    </xf>
    <xf numFmtId="0" fontId="64" fillId="0" borderId="1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70" fillId="0" borderId="0" xfId="0" applyFont="1" applyAlignment="1">
      <alignment horizontal="left"/>
    </xf>
    <xf numFmtId="0" fontId="79" fillId="0" borderId="0" xfId="0" applyFont="1" applyAlignment="1">
      <alignment horizontal="left"/>
    </xf>
    <xf numFmtId="0" fontId="79" fillId="0" borderId="16" xfId="0" applyFont="1" applyBorder="1" applyAlignment="1">
      <alignment horizontal="left"/>
    </xf>
    <xf numFmtId="0" fontId="16" fillId="0" borderId="6" xfId="0" applyFont="1" applyBorder="1" applyAlignment="1">
      <alignment horizontal="center" vertical="top" wrapText="1"/>
    </xf>
    <xf numFmtId="1" fontId="71" fillId="0" borderId="10" xfId="0" applyNumberFormat="1" applyFont="1" applyBorder="1" applyAlignment="1">
      <alignment horizontal="right" vertical="top" wrapText="1"/>
    </xf>
    <xf numFmtId="0" fontId="71" fillId="0" borderId="1" xfId="0" applyFont="1" applyBorder="1" applyAlignment="1">
      <alignment vertical="top" wrapText="1"/>
    </xf>
    <xf numFmtId="0" fontId="71" fillId="0" borderId="11" xfId="0" applyFont="1" applyBorder="1" applyAlignment="1">
      <alignment horizontal="right" vertical="top" wrapText="1"/>
    </xf>
    <xf numFmtId="0" fontId="42" fillId="0" borderId="11" xfId="0" applyFont="1" applyBorder="1" applyAlignment="1">
      <alignment vertical="top" wrapText="1"/>
    </xf>
    <xf numFmtId="0" fontId="71" fillId="0" borderId="11" xfId="0" applyFont="1" applyBorder="1" applyAlignment="1">
      <alignment vertical="top" wrapText="1"/>
    </xf>
    <xf numFmtId="0" fontId="42" fillId="0" borderId="2" xfId="0" applyFont="1" applyBorder="1" applyAlignment="1">
      <alignment vertical="top" wrapText="1"/>
    </xf>
    <xf numFmtId="0" fontId="71" fillId="0" borderId="2" xfId="0" applyFont="1" applyBorder="1" applyAlignment="1">
      <alignment horizontal="right" vertical="top" wrapText="1"/>
    </xf>
    <xf numFmtId="0" fontId="71" fillId="0" borderId="2" xfId="0" applyFont="1" applyBorder="1" applyAlignment="1">
      <alignment vertical="top" wrapText="1"/>
    </xf>
    <xf numFmtId="1" fontId="77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left" vertical="top"/>
    </xf>
    <xf numFmtId="0" fontId="70" fillId="0" borderId="0" xfId="0" applyFont="1" applyBorder="1" applyAlignment="1">
      <alignment horizontal="left" vertical="top"/>
    </xf>
    <xf numFmtId="0" fontId="79" fillId="0" borderId="0" xfId="0" applyFont="1" applyBorder="1" applyAlignment="1">
      <alignment horizontal="left" vertical="top"/>
    </xf>
    <xf numFmtId="0" fontId="79" fillId="0" borderId="16" xfId="0" applyFont="1" applyBorder="1" applyAlignment="1">
      <alignment horizontal="left" vertical="top"/>
    </xf>
    <xf numFmtId="2" fontId="2" fillId="0" borderId="0" xfId="0" applyNumberFormat="1" applyFont="1" applyBorder="1" applyAlignment="1">
      <alignment horizontal="center" vertical="top"/>
    </xf>
    <xf numFmtId="0" fontId="36" fillId="0" borderId="0" xfId="0" applyFont="1" applyBorder="1" applyAlignment="1">
      <alignment horizontal="center" vertical="top"/>
    </xf>
    <xf numFmtId="0" fontId="42" fillId="0" borderId="0" xfId="0" applyFont="1" applyBorder="1" applyAlignment="1">
      <alignment vertical="top"/>
    </xf>
    <xf numFmtId="0" fontId="42" fillId="0" borderId="16" xfId="0" applyFont="1" applyBorder="1" applyAlignment="1">
      <alignment vertical="top"/>
    </xf>
    <xf numFmtId="0" fontId="70" fillId="0" borderId="0" xfId="0" applyFont="1" applyBorder="1" applyAlignment="1">
      <alignment vertical="top"/>
    </xf>
    <xf numFmtId="0" fontId="60" fillId="0" borderId="0" xfId="0" applyFont="1" applyBorder="1" applyAlignment="1">
      <alignment vertical="top"/>
    </xf>
    <xf numFmtId="0" fontId="60" fillId="0" borderId="16" xfId="0" applyFont="1" applyBorder="1" applyAlignment="1">
      <alignment vertical="top"/>
    </xf>
    <xf numFmtId="0" fontId="42" fillId="0" borderId="9" xfId="0" applyFont="1" applyBorder="1" applyAlignment="1">
      <alignment vertical="top"/>
    </xf>
    <xf numFmtId="0" fontId="0" fillId="0" borderId="38" xfId="0" applyBorder="1" applyAlignment="1">
      <alignment vertical="top"/>
    </xf>
    <xf numFmtId="0" fontId="60" fillId="0" borderId="1" xfId="0" applyFont="1" applyBorder="1" applyAlignment="1">
      <alignment vertical="top" wrapText="1"/>
    </xf>
    <xf numFmtId="0" fontId="42" fillId="0" borderId="1" xfId="0" quotePrefix="1" applyFont="1" applyBorder="1" applyAlignment="1">
      <alignment vertical="top" wrapText="1"/>
    </xf>
    <xf numFmtId="0" fontId="42" fillId="0" borderId="0" xfId="0" applyFont="1" applyBorder="1" applyAlignment="1">
      <alignment vertical="top" wrapText="1"/>
    </xf>
    <xf numFmtId="0" fontId="63" fillId="0" borderId="1" xfId="0" applyFont="1" applyBorder="1" applyAlignment="1">
      <alignment vertical="top"/>
    </xf>
    <xf numFmtId="0" fontId="72" fillId="0" borderId="1" xfId="0" applyFont="1" applyBorder="1" applyAlignment="1">
      <alignment vertical="top"/>
    </xf>
    <xf numFmtId="0" fontId="14" fillId="0" borderId="1" xfId="0" applyFont="1" applyBorder="1" applyAlignment="1">
      <alignment horizontal="center" vertical="top" wrapText="1"/>
    </xf>
    <xf numFmtId="0" fontId="75" fillId="0" borderId="1" xfId="0" applyFont="1" applyBorder="1" applyAlignment="1">
      <alignment horizontal="left" vertical="top"/>
    </xf>
    <xf numFmtId="0" fontId="80" fillId="0" borderId="1" xfId="0" applyFont="1" applyBorder="1" applyAlignment="1">
      <alignment horizontal="center" vertical="top"/>
    </xf>
    <xf numFmtId="0" fontId="75" fillId="0" borderId="1" xfId="0" applyFont="1" applyBorder="1" applyAlignment="1">
      <alignment horizontal="center" vertical="top"/>
    </xf>
    <xf numFmtId="2" fontId="75" fillId="0" borderId="1" xfId="0" applyNumberFormat="1" applyFont="1" applyBorder="1" applyAlignment="1">
      <alignment horizontal="center" vertical="top"/>
    </xf>
    <xf numFmtId="0" fontId="75" fillId="0" borderId="9" xfId="0" applyFont="1" applyBorder="1" applyAlignment="1">
      <alignment horizontal="center" vertical="top"/>
    </xf>
    <xf numFmtId="0" fontId="75" fillId="0" borderId="1" xfId="0" applyFont="1" applyFill="1" applyBorder="1" applyAlignment="1">
      <alignment horizontal="center" vertical="top"/>
    </xf>
    <xf numFmtId="0" fontId="0" fillId="0" borderId="2" xfId="0" applyBorder="1" applyAlignment="1">
      <alignment horizontal="left" vertical="top"/>
    </xf>
    <xf numFmtId="0" fontId="16" fillId="0" borderId="2" xfId="0" applyFont="1" applyFill="1" applyBorder="1" applyAlignment="1">
      <alignment vertical="top" wrapText="1"/>
    </xf>
    <xf numFmtId="0" fontId="16" fillId="0" borderId="2" xfId="0" applyFont="1" applyFill="1" applyBorder="1" applyAlignment="1">
      <alignment horizontal="justify" vertical="top" wrapText="1"/>
    </xf>
    <xf numFmtId="1" fontId="71" fillId="0" borderId="0" xfId="0" applyNumberFormat="1" applyFont="1" applyBorder="1" applyAlignment="1">
      <alignment vertical="top" wrapText="1"/>
    </xf>
    <xf numFmtId="0" fontId="71" fillId="0" borderId="1" xfId="0" applyFont="1" applyBorder="1" applyAlignment="1">
      <alignment vertical="top"/>
    </xf>
    <xf numFmtId="0" fontId="87" fillId="0" borderId="0" xfId="0" applyFont="1" applyBorder="1" applyAlignment="1">
      <alignment vertical="top" wrapText="1"/>
    </xf>
    <xf numFmtId="0" fontId="87" fillId="0" borderId="0" xfId="0" applyFont="1" applyAlignment="1">
      <alignment vertical="top" wrapText="1"/>
    </xf>
    <xf numFmtId="0" fontId="88" fillId="0" borderId="0" xfId="0" applyFont="1" applyAlignment="1">
      <alignment vertical="top" wrapText="1"/>
    </xf>
    <xf numFmtId="14" fontId="89" fillId="0" borderId="0" xfId="0" applyNumberFormat="1" applyFont="1" applyAlignment="1">
      <alignment horizontal="left" vertical="top" wrapText="1"/>
    </xf>
    <xf numFmtId="1" fontId="77" fillId="0" borderId="38" xfId="0" applyNumberFormat="1" applyFont="1" applyBorder="1" applyAlignment="1">
      <alignment vertical="top" wrapText="1"/>
    </xf>
    <xf numFmtId="1" fontId="77" fillId="0" borderId="1" xfId="0" applyNumberFormat="1" applyFont="1" applyBorder="1" applyAlignment="1">
      <alignment vertical="top"/>
    </xf>
    <xf numFmtId="1" fontId="71" fillId="0" borderId="0" xfId="0" applyNumberFormat="1" applyFont="1" applyAlignment="1">
      <alignment vertical="top" wrapText="1"/>
    </xf>
    <xf numFmtId="1" fontId="71" fillId="0" borderId="1" xfId="0" applyNumberFormat="1" applyFont="1" applyBorder="1" applyAlignment="1">
      <alignment vertical="top"/>
    </xf>
    <xf numFmtId="14" fontId="64" fillId="0" borderId="1" xfId="0" applyNumberFormat="1" applyFont="1" applyBorder="1" applyAlignment="1">
      <alignment vertical="top" wrapText="1"/>
    </xf>
    <xf numFmtId="0" fontId="87" fillId="0" borderId="0" xfId="0" applyFont="1" applyBorder="1" applyAlignment="1">
      <alignment horizontal="justify" vertical="top" wrapText="1"/>
    </xf>
    <xf numFmtId="14" fontId="90" fillId="0" borderId="1" xfId="0" applyNumberFormat="1" applyFont="1" applyBorder="1" applyAlignment="1">
      <alignment vertical="top" wrapText="1"/>
    </xf>
    <xf numFmtId="0" fontId="87" fillId="0" borderId="0" xfId="0" applyFont="1" applyBorder="1" applyAlignment="1">
      <alignment horizontal="left" vertical="top" wrapText="1"/>
    </xf>
    <xf numFmtId="1" fontId="71" fillId="0" borderId="1" xfId="0" applyNumberFormat="1" applyFont="1" applyBorder="1" applyAlignment="1">
      <alignment horizontal="right" vertical="top" wrapText="1"/>
    </xf>
    <xf numFmtId="0" fontId="84" fillId="0" borderId="0" xfId="0" applyFont="1" applyAlignment="1">
      <alignment vertical="top" wrapText="1"/>
    </xf>
    <xf numFmtId="14" fontId="76" fillId="0" borderId="0" xfId="0" applyNumberFormat="1" applyFont="1" applyAlignment="1">
      <alignment horizontal="left" vertical="top" wrapText="1"/>
    </xf>
    <xf numFmtId="0" fontId="76" fillId="0" borderId="1" xfId="0" quotePrefix="1" applyFont="1" applyBorder="1" applyAlignment="1">
      <alignment vertical="top"/>
    </xf>
    <xf numFmtId="14" fontId="76" fillId="0" borderId="1" xfId="0" applyNumberFormat="1" applyFont="1" applyBorder="1" applyAlignment="1">
      <alignment vertical="top"/>
    </xf>
    <xf numFmtId="0" fontId="76" fillId="0" borderId="9" xfId="0" applyFont="1" applyBorder="1" applyAlignment="1">
      <alignment vertical="top"/>
    </xf>
    <xf numFmtId="1" fontId="77" fillId="0" borderId="38" xfId="0" applyNumberFormat="1" applyFont="1" applyBorder="1" applyAlignment="1">
      <alignment vertical="top"/>
    </xf>
    <xf numFmtId="1" fontId="76" fillId="0" borderId="1" xfId="0" applyNumberFormat="1" applyFont="1" applyBorder="1" applyAlignment="1">
      <alignment vertical="top"/>
    </xf>
    <xf numFmtId="0" fontId="62" fillId="0" borderId="0" xfId="0" applyFont="1" applyBorder="1" applyAlignment="1">
      <alignment vertical="top" wrapText="1"/>
    </xf>
    <xf numFmtId="0" fontId="62" fillId="0" borderId="0" xfId="0" applyFont="1" applyBorder="1" applyAlignment="1">
      <alignment horizontal="justify" vertical="top" wrapText="1"/>
    </xf>
    <xf numFmtId="0" fontId="62" fillId="0" borderId="0" xfId="0" applyFont="1" applyAlignment="1">
      <alignment vertical="top" wrapText="1"/>
    </xf>
    <xf numFmtId="1" fontId="65" fillId="0" borderId="0" xfId="0" applyNumberFormat="1" applyFont="1" applyAlignment="1">
      <alignment vertical="top" wrapText="1"/>
    </xf>
    <xf numFmtId="1" fontId="65" fillId="0" borderId="1" xfId="0" applyNumberFormat="1" applyFont="1" applyBorder="1" applyAlignment="1">
      <alignment horizontal="right" vertical="top" wrapText="1"/>
    </xf>
    <xf numFmtId="0" fontId="64" fillId="0" borderId="0" xfId="0" applyFont="1" applyAlignment="1">
      <alignment vertical="top" wrapText="1"/>
    </xf>
    <xf numFmtId="1" fontId="65" fillId="0" borderId="0" xfId="0" applyNumberFormat="1" applyFont="1" applyBorder="1" applyAlignment="1">
      <alignment vertical="top" wrapText="1"/>
    </xf>
    <xf numFmtId="0" fontId="77" fillId="0" borderId="1" xfId="0" applyFont="1" applyBorder="1" applyAlignment="1">
      <alignment horizontal="center" vertical="top"/>
    </xf>
    <xf numFmtId="14" fontId="77" fillId="0" borderId="0" xfId="0" applyNumberFormat="1" applyFont="1" applyAlignment="1">
      <alignment horizontal="left" vertical="top" wrapText="1"/>
    </xf>
    <xf numFmtId="0" fontId="77" fillId="0" borderId="1" xfId="0" quotePrefix="1" applyFont="1" applyBorder="1" applyAlignment="1">
      <alignment vertical="top"/>
    </xf>
    <xf numFmtId="0" fontId="77" fillId="0" borderId="9" xfId="0" applyFont="1" applyBorder="1" applyAlignment="1">
      <alignment vertical="top"/>
    </xf>
    <xf numFmtId="1" fontId="65" fillId="0" borderId="1" xfId="0" applyNumberFormat="1" applyFont="1" applyBorder="1" applyAlignment="1">
      <alignment vertical="top"/>
    </xf>
    <xf numFmtId="0" fontId="91" fillId="0" borderId="0" xfId="0" applyFont="1" applyBorder="1" applyAlignment="1">
      <alignment vertical="top"/>
    </xf>
    <xf numFmtId="0" fontId="91" fillId="0" borderId="16" xfId="0" applyFont="1" applyBorder="1" applyAlignment="1">
      <alignment vertical="top"/>
    </xf>
    <xf numFmtId="0" fontId="76" fillId="0" borderId="1" xfId="0" applyFont="1" applyBorder="1" applyAlignment="1">
      <alignment horizontal="center" vertical="top" wrapText="1"/>
    </xf>
    <xf numFmtId="0" fontId="76" fillId="0" borderId="9" xfId="0" applyFont="1" applyBorder="1" applyAlignment="1">
      <alignment vertical="top" wrapText="1"/>
    </xf>
    <xf numFmtId="0" fontId="79" fillId="0" borderId="0" xfId="0" applyFont="1" applyBorder="1" applyAlignment="1">
      <alignment vertical="top"/>
    </xf>
    <xf numFmtId="0" fontId="60" fillId="0" borderId="1" xfId="0" quotePrefix="1" applyFont="1" applyBorder="1" applyAlignment="1">
      <alignment vertical="top" wrapText="1"/>
    </xf>
    <xf numFmtId="0" fontId="86" fillId="0" borderId="2" xfId="0" applyFont="1" applyFill="1" applyBorder="1" applyAlignment="1">
      <alignment vertical="top" wrapText="1"/>
    </xf>
    <xf numFmtId="0" fontId="86" fillId="0" borderId="2" xfId="0" applyFont="1" applyFill="1" applyBorder="1" applyAlignment="1">
      <alignment horizontal="justify" vertical="top" wrapText="1"/>
    </xf>
    <xf numFmtId="0" fontId="60" fillId="0" borderId="1" xfId="0" applyFont="1" applyBorder="1" applyAlignment="1">
      <alignment vertical="top"/>
    </xf>
    <xf numFmtId="0" fontId="92" fillId="0" borderId="0" xfId="0" applyFont="1" applyBorder="1" applyAlignment="1">
      <alignment vertical="top" wrapText="1"/>
    </xf>
    <xf numFmtId="0" fontId="93" fillId="0" borderId="0" xfId="0" applyFont="1" applyBorder="1" applyAlignment="1">
      <alignment vertical="top" wrapText="1"/>
    </xf>
    <xf numFmtId="14" fontId="93" fillId="0" borderId="0" xfId="0" applyNumberFormat="1" applyFont="1" applyBorder="1" applyAlignment="1">
      <alignment vertical="top" wrapText="1"/>
    </xf>
    <xf numFmtId="0" fontId="71" fillId="0" borderId="0" xfId="0" applyFont="1" applyBorder="1" applyAlignment="1">
      <alignment vertical="top"/>
    </xf>
    <xf numFmtId="14" fontId="93" fillId="0" borderId="0" xfId="0" quotePrefix="1" applyNumberFormat="1" applyFont="1" applyBorder="1" applyAlignment="1">
      <alignment vertical="top" wrapText="1"/>
    </xf>
    <xf numFmtId="0" fontId="94" fillId="0" borderId="0" xfId="0" applyFont="1" applyBorder="1" applyAlignment="1">
      <alignment horizontal="justify" vertical="top" wrapText="1"/>
    </xf>
    <xf numFmtId="0" fontId="86" fillId="0" borderId="1" xfId="0" applyFont="1" applyFill="1" applyBorder="1" applyAlignment="1">
      <alignment vertical="top" wrapText="1"/>
    </xf>
    <xf numFmtId="0" fontId="58" fillId="0" borderId="0" xfId="0" applyFont="1" applyBorder="1" applyAlignment="1">
      <alignment horizontal="center" vertical="top"/>
    </xf>
    <xf numFmtId="0" fontId="58" fillId="0" borderId="0" xfId="0" applyFont="1" applyBorder="1" applyAlignment="1">
      <alignment horizontal="left" vertical="top"/>
    </xf>
    <xf numFmtId="2" fontId="58" fillId="0" borderId="0" xfId="0" applyNumberFormat="1" applyFont="1" applyBorder="1" applyAlignment="1">
      <alignment horizontal="left" vertical="top"/>
    </xf>
    <xf numFmtId="2" fontId="58" fillId="0" borderId="0" xfId="0" applyNumberFormat="1" applyFont="1" applyBorder="1" applyAlignment="1">
      <alignment horizontal="center" vertical="top"/>
    </xf>
    <xf numFmtId="0" fontId="59" fillId="0" borderId="0" xfId="0" applyFont="1" applyBorder="1" applyAlignment="1">
      <alignment horizontal="center" vertical="top"/>
    </xf>
    <xf numFmtId="0" fontId="86" fillId="0" borderId="1" xfId="0" applyFont="1" applyBorder="1" applyAlignment="1">
      <alignment horizontal="center" vertical="top" wrapText="1"/>
    </xf>
    <xf numFmtId="0" fontId="86" fillId="0" borderId="1" xfId="0" applyFont="1" applyBorder="1" applyAlignment="1">
      <alignment horizontal="center" vertical="top"/>
    </xf>
    <xf numFmtId="0" fontId="85" fillId="0" borderId="1" xfId="0" applyFont="1" applyBorder="1" applyAlignment="1">
      <alignment horizontal="center" vertical="top" wrapText="1"/>
    </xf>
    <xf numFmtId="0" fontId="60" fillId="0" borderId="1" xfId="0" applyFont="1" applyBorder="1" applyAlignment="1">
      <alignment horizontal="center" vertical="top" wrapText="1"/>
    </xf>
    <xf numFmtId="0" fontId="86" fillId="0" borderId="9" xfId="0" applyFont="1" applyBorder="1" applyAlignment="1">
      <alignment horizontal="center" vertical="top" wrapText="1"/>
    </xf>
    <xf numFmtId="0" fontId="25" fillId="0" borderId="0" xfId="0" quotePrefix="1" applyFont="1" applyBorder="1" applyAlignment="1">
      <alignment vertical="top" wrapText="1"/>
    </xf>
    <xf numFmtId="14" fontId="71" fillId="0" borderId="0" xfId="0" applyNumberFormat="1" applyFont="1" applyBorder="1" applyAlignment="1">
      <alignment vertical="top" wrapText="1"/>
    </xf>
    <xf numFmtId="0" fontId="92" fillId="0" borderId="0" xfId="0" applyFont="1" applyAlignment="1">
      <alignment vertical="top" wrapText="1"/>
    </xf>
    <xf numFmtId="0" fontId="93" fillId="0" borderId="0" xfId="0" applyNumberFormat="1" applyFont="1" applyBorder="1" applyAlignment="1">
      <alignment vertical="top" wrapText="1"/>
    </xf>
    <xf numFmtId="0" fontId="92" fillId="0" borderId="0" xfId="0" applyNumberFormat="1" applyFont="1" applyAlignment="1">
      <alignment vertical="top" wrapText="1"/>
    </xf>
    <xf numFmtId="1" fontId="75" fillId="0" borderId="1" xfId="0" applyNumberFormat="1" applyFont="1" applyBorder="1" applyAlignment="1">
      <alignment horizontal="center" vertical="top"/>
    </xf>
    <xf numFmtId="0" fontId="86" fillId="0" borderId="1" xfId="0" applyFont="1" applyFill="1" applyBorder="1" applyAlignment="1">
      <alignment horizontal="justify" vertical="top" wrapText="1"/>
    </xf>
    <xf numFmtId="0" fontId="25" fillId="0" borderId="0" xfId="0" applyFont="1" applyBorder="1" applyAlignment="1">
      <alignment vertical="top" wrapText="1"/>
    </xf>
    <xf numFmtId="0" fontId="96" fillId="0" borderId="0" xfId="0" applyFont="1" applyBorder="1" applyAlignment="1">
      <alignment vertical="top" wrapText="1"/>
    </xf>
    <xf numFmtId="0" fontId="65" fillId="0" borderId="0" xfId="0" applyFont="1" applyBorder="1" applyAlignment="1">
      <alignment vertical="top" wrapText="1"/>
    </xf>
    <xf numFmtId="0" fontId="71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1" fillId="0" borderId="1" xfId="0" applyFont="1" applyBorder="1" applyAlignment="1">
      <alignment vertical="top"/>
    </xf>
    <xf numFmtId="0" fontId="53" fillId="0" borderId="1" xfId="0" applyFont="1" applyBorder="1" applyAlignment="1">
      <alignment horizontal="center" vertical="top" wrapText="1"/>
    </xf>
    <xf numFmtId="0" fontId="53" fillId="2" borderId="1" xfId="0" applyFont="1" applyFill="1" applyBorder="1" applyAlignment="1">
      <alignment horizontal="center" vertical="top" wrapText="1"/>
    </xf>
    <xf numFmtId="49" fontId="53" fillId="2" borderId="1" xfId="0" applyNumberFormat="1" applyFont="1" applyFill="1" applyBorder="1" applyAlignment="1">
      <alignment horizontal="center" vertical="top" wrapText="1"/>
    </xf>
    <xf numFmtId="0" fontId="97" fillId="0" borderId="1" xfId="0" applyFont="1" applyBorder="1" applyAlignment="1">
      <alignment horizontal="right" vertical="top" wrapText="1"/>
    </xf>
    <xf numFmtId="49" fontId="0" fillId="0" borderId="1" xfId="0" applyNumberFormat="1" applyFont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37" fillId="2" borderId="1" xfId="0" applyFont="1" applyFill="1" applyBorder="1" applyAlignment="1">
      <alignment vertical="top"/>
    </xf>
    <xf numFmtId="49" fontId="0" fillId="2" borderId="1" xfId="0" applyNumberFormat="1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center" vertical="top"/>
    </xf>
    <xf numFmtId="49" fontId="0" fillId="2" borderId="1" xfId="0" applyNumberFormat="1" applyFont="1" applyFill="1" applyBorder="1" applyAlignment="1">
      <alignment vertical="top" wrapText="1"/>
    </xf>
    <xf numFmtId="0" fontId="49" fillId="3" borderId="1" xfId="0" applyFont="1" applyFill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49" fontId="0" fillId="0" borderId="1" xfId="0" applyNumberFormat="1" applyFont="1" applyBorder="1" applyAlignment="1">
      <alignment vertical="top" wrapText="1"/>
    </xf>
    <xf numFmtId="0" fontId="71" fillId="0" borderId="6" xfId="0" applyFont="1" applyFill="1" applyBorder="1" applyAlignment="1">
      <alignment horizontal="right" vertical="top" wrapText="1"/>
    </xf>
    <xf numFmtId="0" fontId="32" fillId="2" borderId="0" xfId="0" applyFont="1" applyFill="1" applyBorder="1" applyAlignment="1">
      <alignment horizontal="right" vertical="top" wrapText="1"/>
    </xf>
    <xf numFmtId="0" fontId="0" fillId="0" borderId="1" xfId="0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49" fontId="37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34" fillId="0" borderId="1" xfId="0" applyFont="1" applyBorder="1" applyAlignment="1">
      <alignment horizontal="center" vertical="top" wrapText="1"/>
    </xf>
    <xf numFmtId="0" fontId="49" fillId="2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49" fontId="0" fillId="0" borderId="1" xfId="0" applyNumberFormat="1" applyFont="1" applyFill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2" fontId="16" fillId="0" borderId="19" xfId="0" applyNumberFormat="1" applyFont="1" applyBorder="1" applyAlignment="1">
      <alignment horizontal="center" vertical="top" wrapText="1"/>
    </xf>
    <xf numFmtId="2" fontId="16" fillId="0" borderId="6" xfId="0" applyNumberFormat="1" applyFont="1" applyBorder="1" applyAlignment="1">
      <alignment horizontal="center" vertical="top" wrapText="1"/>
    </xf>
    <xf numFmtId="2" fontId="16" fillId="0" borderId="5" xfId="0" applyNumberFormat="1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22" xfId="0" applyFont="1" applyBorder="1" applyAlignment="1">
      <alignment horizontal="center" vertical="top"/>
    </xf>
    <xf numFmtId="0" fontId="16" fillId="0" borderId="24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8" xfId="0" applyFont="1" applyBorder="1" applyAlignment="1">
      <alignment horizontal="center" vertical="top"/>
    </xf>
    <xf numFmtId="0" fontId="62" fillId="0" borderId="18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left" vertical="top" wrapText="1"/>
    </xf>
    <xf numFmtId="0" fontId="42" fillId="0" borderId="1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center" vertical="top" wrapText="1"/>
    </xf>
    <xf numFmtId="0" fontId="42" fillId="0" borderId="1" xfId="0" applyFont="1" applyBorder="1" applyAlignment="1">
      <alignment vertical="top" wrapText="1"/>
    </xf>
    <xf numFmtId="1" fontId="16" fillId="0" borderId="19" xfId="0" applyNumberFormat="1" applyFont="1" applyBorder="1" applyAlignment="1">
      <alignment horizontal="center" vertical="top" wrapText="1"/>
    </xf>
    <xf numFmtId="1" fontId="16" fillId="0" borderId="6" xfId="0" applyNumberFormat="1" applyFont="1" applyBorder="1" applyAlignment="1">
      <alignment horizontal="center" vertical="top" wrapText="1"/>
    </xf>
    <xf numFmtId="1" fontId="16" fillId="0" borderId="5" xfId="0" applyNumberFormat="1" applyFont="1" applyBorder="1" applyAlignment="1">
      <alignment horizontal="center" vertical="top" wrapText="1"/>
    </xf>
    <xf numFmtId="0" fontId="71" fillId="0" borderId="0" xfId="0" applyFont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32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66" fillId="0" borderId="0" xfId="0" applyFont="1" applyAlignment="1">
      <alignment horizontal="center"/>
    </xf>
    <xf numFmtId="0" fontId="56" fillId="0" borderId="16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2" fillId="0" borderId="29" xfId="0" applyFont="1" applyBorder="1" applyAlignment="1">
      <alignment horizontal="center" vertical="top"/>
    </xf>
    <xf numFmtId="0" fontId="16" fillId="0" borderId="30" xfId="0" applyFont="1" applyBorder="1" applyAlignment="1">
      <alignment horizontal="left" vertical="top" wrapText="1"/>
    </xf>
    <xf numFmtId="0" fontId="16" fillId="0" borderId="3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42" fillId="0" borderId="18" xfId="0" applyFont="1" applyBorder="1" applyAlignment="1">
      <alignment horizontal="center" vertical="top" wrapText="1"/>
    </xf>
    <xf numFmtId="0" fontId="42" fillId="0" borderId="1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16" fillId="0" borderId="25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62" fillId="0" borderId="40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top" wrapText="1"/>
    </xf>
    <xf numFmtId="0" fontId="16" fillId="0" borderId="28" xfId="0" applyFont="1" applyBorder="1" applyAlignment="1">
      <alignment horizontal="center" vertical="top" wrapText="1"/>
    </xf>
    <xf numFmtId="0" fontId="42" fillId="0" borderId="11" xfId="0" applyFont="1" applyBorder="1" applyAlignment="1">
      <alignment vertical="top" wrapText="1"/>
    </xf>
    <xf numFmtId="1" fontId="36" fillId="0" borderId="19" xfId="0" applyNumberFormat="1" applyFont="1" applyBorder="1" applyAlignment="1">
      <alignment horizontal="center" vertical="top" wrapText="1"/>
    </xf>
    <xf numFmtId="1" fontId="36" fillId="0" borderId="6" xfId="0" applyNumberFormat="1" applyFont="1" applyBorder="1" applyAlignment="1">
      <alignment horizontal="center" vertical="top" wrapText="1"/>
    </xf>
    <xf numFmtId="1" fontId="36" fillId="0" borderId="5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" xfId="0" applyFont="1" applyBorder="1" applyAlignment="1">
      <alignment horizontal="center" vertical="top" wrapText="1"/>
    </xf>
    <xf numFmtId="2" fontId="16" fillId="0" borderId="2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/>
    </xf>
    <xf numFmtId="0" fontId="62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2" fontId="16" fillId="0" borderId="1" xfId="0" applyNumberFormat="1" applyFont="1" applyBorder="1" applyAlignment="1">
      <alignment horizontal="center" vertical="top" wrapText="1"/>
    </xf>
    <xf numFmtId="0" fontId="58" fillId="0" borderId="0" xfId="0" applyFont="1" applyBorder="1" applyAlignment="1">
      <alignment horizontal="left" vertical="top"/>
    </xf>
    <xf numFmtId="0" fontId="65" fillId="0" borderId="1" xfId="0" applyFont="1" applyBorder="1" applyAlignment="1">
      <alignment horizontal="center" vertical="top" wrapText="1"/>
    </xf>
    <xf numFmtId="2" fontId="86" fillId="0" borderId="1" xfId="0" applyNumberFormat="1" applyFont="1" applyBorder="1" applyAlignment="1">
      <alignment horizontal="center" vertical="top" wrapText="1"/>
    </xf>
    <xf numFmtId="0" fontId="86" fillId="0" borderId="1" xfId="0" applyFont="1" applyBorder="1" applyAlignment="1">
      <alignment horizontal="center" vertical="top"/>
    </xf>
    <xf numFmtId="0" fontId="95" fillId="0" borderId="1" xfId="0" applyFont="1" applyBorder="1" applyAlignment="1">
      <alignment horizontal="center" vertical="top"/>
    </xf>
    <xf numFmtId="0" fontId="86" fillId="0" borderId="2" xfId="0" applyFont="1" applyBorder="1" applyAlignment="1">
      <alignment horizontal="center" vertical="top" wrapText="1"/>
    </xf>
    <xf numFmtId="0" fontId="86" fillId="0" borderId="6" xfId="0" applyFont="1" applyBorder="1" applyAlignment="1">
      <alignment horizontal="center" vertical="top" wrapText="1"/>
    </xf>
    <xf numFmtId="0" fontId="86" fillId="0" borderId="5" xfId="0" applyFont="1" applyBorder="1" applyAlignment="1">
      <alignment horizontal="center" vertical="top" wrapText="1"/>
    </xf>
    <xf numFmtId="0" fontId="58" fillId="0" borderId="0" xfId="0" applyFont="1" applyBorder="1" applyAlignment="1">
      <alignment horizontal="center" vertical="top"/>
    </xf>
    <xf numFmtId="0" fontId="86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6" fillId="0" borderId="1" xfId="0" applyFont="1" applyBorder="1" applyAlignment="1">
      <alignment horizontal="center" vertical="top" wrapText="1"/>
    </xf>
    <xf numFmtId="0" fontId="60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4" fillId="0" borderId="2" xfId="0" applyFont="1" applyFill="1" applyBorder="1" applyAlignment="1">
      <alignment horizontal="center" vertical="top" textRotation="90" wrapText="1"/>
    </xf>
    <xf numFmtId="0" fontId="14" fillId="0" borderId="5" xfId="0" applyFont="1" applyFill="1" applyBorder="1" applyAlignment="1">
      <alignment horizontal="center" vertical="top" textRotation="90" wrapText="1"/>
    </xf>
    <xf numFmtId="0" fontId="2" fillId="0" borderId="0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textRotation="90" wrapText="1"/>
    </xf>
    <xf numFmtId="0" fontId="14" fillId="0" borderId="5" xfId="0" applyFont="1" applyBorder="1" applyAlignment="1">
      <alignment horizontal="center" vertical="top" textRotation="90" wrapText="1"/>
    </xf>
    <xf numFmtId="0" fontId="13" fillId="0" borderId="2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textRotation="90"/>
    </xf>
    <xf numFmtId="0" fontId="14" fillId="0" borderId="5" xfId="0" applyFont="1" applyFill="1" applyBorder="1" applyAlignment="1">
      <alignment horizontal="center" vertical="top" textRotation="90"/>
    </xf>
    <xf numFmtId="0" fontId="14" fillId="0" borderId="2" xfId="0" applyFont="1" applyBorder="1" applyAlignment="1">
      <alignment horizontal="center" vertical="top" textRotation="88" wrapText="1"/>
    </xf>
    <xf numFmtId="0" fontId="14" fillId="0" borderId="5" xfId="0" applyFont="1" applyBorder="1" applyAlignment="1">
      <alignment horizontal="center" vertical="top" textRotation="88" wrapText="1"/>
    </xf>
    <xf numFmtId="0" fontId="8" fillId="0" borderId="2" xfId="0" applyFont="1" applyFill="1" applyBorder="1" applyAlignment="1">
      <alignment horizontal="center" vertical="top" textRotation="90"/>
    </xf>
    <xf numFmtId="0" fontId="8" fillId="0" borderId="5" xfId="0" applyFont="1" applyFill="1" applyBorder="1" applyAlignment="1">
      <alignment horizontal="center" vertical="top" textRotation="90"/>
    </xf>
    <xf numFmtId="0" fontId="9" fillId="0" borderId="2" xfId="0" applyFont="1" applyBorder="1" applyAlignment="1">
      <alignment horizontal="center" vertical="top" textRotation="90" wrapText="1"/>
    </xf>
    <xf numFmtId="0" fontId="15" fillId="0" borderId="5" xfId="0" applyFont="1" applyBorder="1" applyAlignment="1">
      <alignment vertical="top"/>
    </xf>
    <xf numFmtId="0" fontId="9" fillId="0" borderId="3" xfId="0" applyFont="1" applyBorder="1" applyAlignment="1">
      <alignment horizontal="center" vertical="top" textRotation="90" wrapText="1"/>
    </xf>
    <xf numFmtId="0" fontId="9" fillId="0" borderId="7" xfId="0" applyFont="1" applyBorder="1" applyAlignment="1">
      <alignment horizontal="center" vertical="top" textRotation="90" wrapText="1"/>
    </xf>
    <xf numFmtId="0" fontId="14" fillId="0" borderId="1" xfId="0" applyFont="1" applyBorder="1" applyAlignment="1">
      <alignment horizontal="center" vertical="top" textRotation="90"/>
    </xf>
    <xf numFmtId="0" fontId="14" fillId="2" borderId="4" xfId="0" applyFont="1" applyFill="1" applyBorder="1" applyAlignment="1">
      <alignment horizontal="center" vertical="top" wrapText="1"/>
    </xf>
    <xf numFmtId="0" fontId="14" fillId="2" borderId="8" xfId="0" applyFont="1" applyFill="1" applyBorder="1" applyAlignment="1">
      <alignment horizontal="center" vertical="top" wrapText="1"/>
    </xf>
    <xf numFmtId="0" fontId="14" fillId="2" borderId="10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27" fillId="0" borderId="2" xfId="1" applyFont="1" applyFill="1" applyBorder="1" applyAlignment="1">
      <alignment horizontal="center" vertical="top" textRotation="90" wrapText="1"/>
    </xf>
    <xf numFmtId="0" fontId="27" fillId="0" borderId="6" xfId="1" applyFont="1" applyFill="1" applyBorder="1" applyAlignment="1">
      <alignment horizontal="center" vertical="top" textRotation="90" wrapText="1"/>
    </xf>
    <xf numFmtId="0" fontId="27" fillId="0" borderId="5" xfId="1" applyFont="1" applyFill="1" applyBorder="1" applyAlignment="1">
      <alignment horizontal="center" vertical="top" textRotation="90" wrapText="1"/>
    </xf>
    <xf numFmtId="0" fontId="25" fillId="0" borderId="9" xfId="1" applyFont="1" applyFill="1" applyBorder="1" applyAlignment="1">
      <alignment horizontal="center" vertical="top" wrapText="1"/>
    </xf>
    <xf numFmtId="0" fontId="25" fillId="0" borderId="12" xfId="1" applyFont="1" applyFill="1" applyBorder="1" applyAlignment="1">
      <alignment horizontal="center" vertical="top" wrapText="1"/>
    </xf>
    <xf numFmtId="0" fontId="25" fillId="0" borderId="11" xfId="1" applyFont="1" applyFill="1" applyBorder="1" applyAlignment="1">
      <alignment horizontal="center" vertical="top" wrapText="1"/>
    </xf>
    <xf numFmtId="0" fontId="26" fillId="0" borderId="2" xfId="1" applyFont="1" applyBorder="1" applyAlignment="1">
      <alignment horizontal="center" vertical="top" wrapText="1"/>
    </xf>
    <xf numFmtId="0" fontId="26" fillId="0" borderId="6" xfId="1" applyFont="1" applyBorder="1" applyAlignment="1">
      <alignment horizontal="center" vertical="top" wrapText="1"/>
    </xf>
    <xf numFmtId="0" fontId="26" fillId="0" borderId="5" xfId="1" applyFont="1" applyBorder="1" applyAlignment="1">
      <alignment horizontal="center" vertical="top" wrapText="1"/>
    </xf>
    <xf numFmtId="0" fontId="26" fillId="0" borderId="2" xfId="1" applyFont="1" applyBorder="1" applyAlignment="1">
      <alignment horizontal="left" vertical="top" wrapText="1"/>
    </xf>
    <xf numFmtId="0" fontId="26" fillId="0" borderId="6" xfId="1" applyFont="1" applyBorder="1" applyAlignment="1">
      <alignment horizontal="left" vertical="top" wrapText="1"/>
    </xf>
    <xf numFmtId="0" fontId="26" fillId="0" borderId="5" xfId="1" applyFont="1" applyBorder="1" applyAlignment="1">
      <alignment horizontal="left" vertical="top" wrapText="1"/>
    </xf>
    <xf numFmtId="0" fontId="26" fillId="0" borderId="2" xfId="1" applyFont="1" applyBorder="1" applyAlignment="1">
      <alignment horizontal="center" vertical="top" textRotation="90" wrapText="1"/>
    </xf>
    <xf numFmtId="0" fontId="26" fillId="0" borderId="6" xfId="1" applyFont="1" applyBorder="1" applyAlignment="1">
      <alignment horizontal="center" vertical="top" textRotation="90" wrapText="1"/>
    </xf>
    <xf numFmtId="0" fontId="26" fillId="0" borderId="5" xfId="1" applyFont="1" applyBorder="1" applyAlignment="1">
      <alignment horizontal="center" vertical="top" textRotation="90" wrapText="1"/>
    </xf>
    <xf numFmtId="0" fontId="27" fillId="0" borderId="2" xfId="1" applyFont="1" applyBorder="1" applyAlignment="1">
      <alignment vertical="top" wrapText="1"/>
    </xf>
    <xf numFmtId="0" fontId="27" fillId="0" borderId="6" xfId="1" applyFont="1" applyBorder="1" applyAlignment="1">
      <alignment vertical="top" wrapText="1"/>
    </xf>
    <xf numFmtId="0" fontId="27" fillId="0" borderId="5" xfId="1" applyFont="1" applyBorder="1" applyAlignment="1">
      <alignment vertical="top" wrapText="1"/>
    </xf>
    <xf numFmtId="0" fontId="27" fillId="0" borderId="2" xfId="1" applyFont="1" applyFill="1" applyBorder="1" applyAlignment="1">
      <alignment horizontal="center" vertical="top" wrapText="1"/>
    </xf>
    <xf numFmtId="0" fontId="27" fillId="0" borderId="6" xfId="1" applyFont="1" applyFill="1" applyBorder="1" applyAlignment="1">
      <alignment horizontal="center" vertical="top" wrapText="1"/>
    </xf>
    <xf numFmtId="0" fontId="27" fillId="0" borderId="5" xfId="1" applyFont="1" applyFill="1" applyBorder="1" applyAlignment="1">
      <alignment horizontal="center" vertical="top" wrapText="1"/>
    </xf>
    <xf numFmtId="0" fontId="27" fillId="0" borderId="2" xfId="1" applyFont="1" applyBorder="1" applyAlignment="1">
      <alignment horizontal="center" vertical="top" textRotation="88" wrapText="1"/>
    </xf>
    <xf numFmtId="0" fontId="27" fillId="0" borderId="6" xfId="1" applyFont="1" applyBorder="1" applyAlignment="1">
      <alignment horizontal="center" vertical="top" textRotation="88" wrapText="1"/>
    </xf>
    <xf numFmtId="0" fontId="27" fillId="0" borderId="5" xfId="1" applyFont="1" applyBorder="1" applyAlignment="1">
      <alignment horizontal="center" vertical="top" textRotation="88" wrapText="1"/>
    </xf>
    <xf numFmtId="0" fontId="27" fillId="0" borderId="2" xfId="1" applyFont="1" applyBorder="1" applyAlignment="1">
      <alignment horizontal="center" vertical="top" textRotation="90" wrapText="1"/>
    </xf>
    <xf numFmtId="0" fontId="27" fillId="0" borderId="6" xfId="1" applyFont="1" applyBorder="1" applyAlignment="1">
      <alignment horizontal="center" vertical="top" textRotation="90" wrapText="1"/>
    </xf>
    <xf numFmtId="0" fontId="27" fillId="0" borderId="5" xfId="1" applyFont="1" applyBorder="1" applyAlignment="1">
      <alignment horizontal="center" vertical="top" textRotation="90" wrapText="1"/>
    </xf>
    <xf numFmtId="0" fontId="27" fillId="2" borderId="2" xfId="1" applyFont="1" applyFill="1" applyBorder="1" applyAlignment="1">
      <alignment horizontal="right" vertical="top" wrapText="1"/>
    </xf>
    <xf numFmtId="0" fontId="27" fillId="2" borderId="6" xfId="1" applyFont="1" applyFill="1" applyBorder="1" applyAlignment="1">
      <alignment horizontal="right" vertical="top" wrapText="1"/>
    </xf>
    <xf numFmtId="0" fontId="27" fillId="2" borderId="5" xfId="1" applyFont="1" applyFill="1" applyBorder="1" applyAlignment="1">
      <alignment horizontal="right" vertical="top" wrapText="1"/>
    </xf>
    <xf numFmtId="0" fontId="27" fillId="2" borderId="2" xfId="1" applyFont="1" applyFill="1" applyBorder="1" applyAlignment="1">
      <alignment horizontal="center" vertical="top" wrapText="1"/>
    </xf>
    <xf numFmtId="0" fontId="27" fillId="2" borderId="6" xfId="1" applyFont="1" applyFill="1" applyBorder="1" applyAlignment="1">
      <alignment horizontal="center" vertical="top" wrapText="1"/>
    </xf>
    <xf numFmtId="0" fontId="27" fillId="2" borderId="5" xfId="1" applyFont="1" applyFill="1" applyBorder="1" applyAlignment="1">
      <alignment horizontal="center" vertical="top" wrapText="1"/>
    </xf>
    <xf numFmtId="0" fontId="27" fillId="0" borderId="2" xfId="1" applyFont="1" applyBorder="1" applyAlignment="1">
      <alignment horizontal="center" vertical="top" wrapText="1"/>
    </xf>
    <xf numFmtId="0" fontId="27" fillId="0" borderId="6" xfId="1" applyFont="1" applyBorder="1" applyAlignment="1">
      <alignment horizontal="center" vertical="top" wrapText="1"/>
    </xf>
    <xf numFmtId="0" fontId="27" fillId="0" borderId="5" xfId="1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49" fontId="7" fillId="0" borderId="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center" vertical="top" wrapText="1"/>
    </xf>
    <xf numFmtId="0" fontId="40" fillId="2" borderId="0" xfId="0" applyFont="1" applyFill="1" applyBorder="1" applyAlignment="1">
      <alignment horizontal="center" vertical="top" wrapText="1"/>
    </xf>
    <xf numFmtId="0" fontId="41" fillId="2" borderId="0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right" vertical="top" wrapText="1"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center" vertical="top" wrapText="1"/>
    </xf>
    <xf numFmtId="49" fontId="0" fillId="0" borderId="0" xfId="0" applyNumberFormat="1" applyAlignment="1">
      <alignment horizontal="right" vertical="top" wrapText="1"/>
    </xf>
    <xf numFmtId="0" fontId="37" fillId="0" borderId="0" xfId="0" applyFont="1" applyAlignment="1">
      <alignment horizontal="right" vertical="top" wrapText="1"/>
    </xf>
    <xf numFmtId="0" fontId="0" fillId="2" borderId="0" xfId="0" applyFill="1" applyAlignment="1">
      <alignment vertical="top" wrapText="1"/>
    </xf>
    <xf numFmtId="0" fontId="0" fillId="2" borderId="1" xfId="0" applyFont="1" applyFill="1" applyBorder="1" applyAlignment="1">
      <alignment horizontal="right" vertical="top" wrapText="1"/>
    </xf>
    <xf numFmtId="49" fontId="0" fillId="2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0" fontId="37" fillId="2" borderId="1" xfId="0" applyFont="1" applyFill="1" applyBorder="1" applyAlignment="1">
      <alignment horizontal="left" vertical="top" wrapText="1"/>
    </xf>
    <xf numFmtId="0" fontId="99" fillId="2" borderId="1" xfId="0" applyFont="1" applyFill="1" applyBorder="1" applyAlignment="1">
      <alignment horizontal="left" vertical="top" wrapText="1"/>
    </xf>
    <xf numFmtId="49" fontId="0" fillId="2" borderId="1" xfId="0" applyNumberFormat="1" applyFill="1" applyBorder="1" applyAlignment="1">
      <alignment horizontal="left" vertical="top" wrapText="1"/>
    </xf>
    <xf numFmtId="0" fontId="53" fillId="3" borderId="1" xfId="0" applyFont="1" applyFill="1" applyBorder="1" applyAlignment="1">
      <alignment horizontal="center" vertical="top" wrapText="1"/>
    </xf>
    <xf numFmtId="49" fontId="49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W8"/>
  <sheetViews>
    <sheetView workbookViewId="0">
      <selection sqref="A1:XFD8"/>
    </sheetView>
  </sheetViews>
  <sheetFormatPr defaultRowHeight="15"/>
  <sheetData>
    <row r="1" spans="1:101" ht="26.25">
      <c r="A1" s="540" t="s">
        <v>703</v>
      </c>
      <c r="B1" s="540"/>
      <c r="C1" s="540"/>
      <c r="D1" s="540"/>
      <c r="E1" s="540"/>
      <c r="F1" s="540"/>
      <c r="G1" s="540"/>
      <c r="H1" s="540"/>
      <c r="I1" s="540"/>
      <c r="J1" s="208"/>
      <c r="K1" s="208"/>
      <c r="L1" s="209"/>
      <c r="M1" s="208"/>
      <c r="N1" s="208"/>
      <c r="O1" s="208"/>
      <c r="P1" s="208"/>
      <c r="Q1" s="210"/>
      <c r="R1" s="210"/>
      <c r="S1" s="210"/>
      <c r="T1" s="210"/>
      <c r="U1" s="210"/>
      <c r="V1" s="210"/>
      <c r="W1" s="210"/>
      <c r="X1" s="210"/>
      <c r="Y1" s="210"/>
      <c r="Z1" s="211"/>
      <c r="AA1" s="210"/>
      <c r="AB1" s="210"/>
      <c r="AC1" s="210"/>
      <c r="AD1" s="210"/>
      <c r="AE1" s="210"/>
      <c r="AF1" s="210"/>
      <c r="AG1" s="210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  <c r="BY1" s="212"/>
      <c r="BZ1" s="212"/>
      <c r="CA1" s="212"/>
      <c r="CB1" s="212"/>
      <c r="CC1" s="212"/>
      <c r="CD1" s="212"/>
      <c r="CE1" s="212"/>
      <c r="CF1" s="212"/>
      <c r="CG1" s="212"/>
      <c r="CH1" s="212"/>
      <c r="CI1" s="212"/>
      <c r="CJ1" s="212"/>
      <c r="CK1" s="212"/>
      <c r="CL1" s="212"/>
      <c r="CM1" s="212"/>
      <c r="CN1" s="212"/>
      <c r="CO1" s="212"/>
      <c r="CP1" s="212"/>
      <c r="CQ1" s="212"/>
      <c r="CR1" s="212"/>
      <c r="CS1" s="212"/>
      <c r="CT1" s="213" t="s">
        <v>704</v>
      </c>
      <c r="CU1" s="214"/>
      <c r="CV1" s="208"/>
      <c r="CW1" s="208"/>
    </row>
    <row r="2" spans="1:101" ht="19.5" thickBot="1">
      <c r="A2" s="541" t="s">
        <v>705</v>
      </c>
      <c r="B2" s="541"/>
      <c r="C2" s="541"/>
      <c r="D2" s="541"/>
      <c r="E2" s="541"/>
      <c r="F2" s="541"/>
      <c r="G2" s="541"/>
      <c r="H2" s="541"/>
      <c r="I2" s="541"/>
      <c r="J2" s="215"/>
      <c r="K2" s="215"/>
      <c r="L2" s="216"/>
      <c r="M2" s="215"/>
      <c r="N2" s="215"/>
      <c r="O2" s="215"/>
      <c r="P2" s="215"/>
      <c r="Q2" s="217"/>
      <c r="R2" s="217"/>
      <c r="S2" s="217"/>
      <c r="T2" s="217"/>
      <c r="U2" s="217"/>
      <c r="V2" s="217"/>
      <c r="W2" s="217"/>
      <c r="X2" s="217"/>
      <c r="Y2" s="217"/>
      <c r="Z2" s="218"/>
      <c r="AA2" s="217"/>
      <c r="AB2" s="217"/>
      <c r="AC2" s="217"/>
      <c r="AD2" s="217"/>
      <c r="AE2" s="217"/>
      <c r="AF2" s="217"/>
      <c r="AG2" s="217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  <c r="CS2" s="219"/>
      <c r="CT2" s="220"/>
      <c r="CU2" s="220"/>
      <c r="CV2" s="219"/>
      <c r="CW2" s="219"/>
    </row>
    <row r="3" spans="1:101" ht="16.5" thickBot="1">
      <c r="A3" s="542" t="s">
        <v>706</v>
      </c>
      <c r="B3" s="544">
        <v>10</v>
      </c>
      <c r="C3" s="526" t="s">
        <v>707</v>
      </c>
      <c r="D3" s="544" t="s">
        <v>708</v>
      </c>
      <c r="E3" s="544" t="s">
        <v>709</v>
      </c>
      <c r="F3" s="544" t="s">
        <v>710</v>
      </c>
      <c r="G3" s="221"/>
      <c r="H3" s="546" t="s">
        <v>711</v>
      </c>
      <c r="I3" s="544" t="s">
        <v>712</v>
      </c>
      <c r="J3" s="526" t="s">
        <v>713</v>
      </c>
      <c r="K3" s="526" t="s">
        <v>714</v>
      </c>
      <c r="L3" s="529" t="s">
        <v>715</v>
      </c>
      <c r="M3" s="532" t="s">
        <v>716</v>
      </c>
      <c r="N3" s="533"/>
      <c r="O3" s="534"/>
      <c r="P3" s="526" t="s">
        <v>717</v>
      </c>
      <c r="Q3" s="538" t="s">
        <v>718</v>
      </c>
      <c r="R3" s="538"/>
      <c r="S3" s="538"/>
      <c r="T3" s="538"/>
      <c r="U3" s="538"/>
      <c r="V3" s="538"/>
      <c r="W3" s="538"/>
      <c r="X3" s="538"/>
      <c r="Y3" s="538"/>
      <c r="Z3" s="538"/>
      <c r="AA3" s="538"/>
      <c r="AB3" s="538"/>
      <c r="AC3" s="538"/>
      <c r="AD3" s="538"/>
      <c r="AE3" s="538"/>
      <c r="AF3" s="538"/>
      <c r="AG3" s="539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212"/>
      <c r="CC3" s="212"/>
      <c r="CD3" s="212"/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/>
      <c r="CR3" s="212"/>
      <c r="CS3" s="212"/>
      <c r="CT3" s="222"/>
      <c r="CU3" s="222"/>
    </row>
    <row r="4" spans="1:101" ht="15.75" thickBot="1">
      <c r="A4" s="543"/>
      <c r="B4" s="545"/>
      <c r="C4" s="527"/>
      <c r="D4" s="545"/>
      <c r="E4" s="545"/>
      <c r="F4" s="545"/>
      <c r="G4" s="223"/>
      <c r="H4" s="547"/>
      <c r="I4" s="545"/>
      <c r="J4" s="527"/>
      <c r="K4" s="527"/>
      <c r="L4" s="530"/>
      <c r="M4" s="535"/>
      <c r="N4" s="536"/>
      <c r="O4" s="537"/>
      <c r="P4" s="527"/>
      <c r="Q4" s="521" t="s">
        <v>719</v>
      </c>
      <c r="R4" s="521"/>
      <c r="S4" s="521"/>
      <c r="T4" s="521"/>
      <c r="U4" s="521"/>
      <c r="V4" s="521" t="s">
        <v>354</v>
      </c>
      <c r="W4" s="521"/>
      <c r="X4" s="521"/>
      <c r="Y4" s="521"/>
      <c r="Z4" s="521" t="s">
        <v>347</v>
      </c>
      <c r="AA4" s="521"/>
      <c r="AB4" s="521"/>
      <c r="AC4" s="521"/>
      <c r="AD4" s="521" t="s">
        <v>720</v>
      </c>
      <c r="AE4" s="521"/>
      <c r="AF4" s="521"/>
      <c r="AG4" s="522"/>
      <c r="AH4" s="521" t="s">
        <v>721</v>
      </c>
      <c r="AI4" s="521"/>
      <c r="AJ4" s="521"/>
      <c r="AK4" s="522"/>
      <c r="AL4" s="521" t="s">
        <v>722</v>
      </c>
      <c r="AM4" s="521"/>
      <c r="AN4" s="521"/>
      <c r="AO4" s="522"/>
      <c r="AP4" s="521" t="s">
        <v>723</v>
      </c>
      <c r="AQ4" s="521"/>
      <c r="AR4" s="521"/>
      <c r="AS4" s="522"/>
      <c r="AT4" s="521" t="s">
        <v>724</v>
      </c>
      <c r="AU4" s="521"/>
      <c r="AV4" s="521"/>
      <c r="AW4" s="522"/>
      <c r="AX4" s="521" t="s">
        <v>725</v>
      </c>
      <c r="AY4" s="521"/>
      <c r="AZ4" s="521"/>
      <c r="BA4" s="522"/>
      <c r="BB4" s="521" t="s">
        <v>726</v>
      </c>
      <c r="BC4" s="521"/>
      <c r="BD4" s="521"/>
      <c r="BE4" s="522"/>
      <c r="BF4" s="521" t="s">
        <v>727</v>
      </c>
      <c r="BG4" s="521"/>
      <c r="BH4" s="521"/>
      <c r="BI4" s="522"/>
      <c r="BJ4" s="521" t="s">
        <v>728</v>
      </c>
      <c r="BK4" s="521"/>
      <c r="BL4" s="521"/>
      <c r="BM4" s="522"/>
      <c r="BN4" s="521" t="s">
        <v>729</v>
      </c>
      <c r="BO4" s="521"/>
      <c r="BP4" s="521"/>
      <c r="BQ4" s="522"/>
      <c r="BR4" s="521" t="s">
        <v>730</v>
      </c>
      <c r="BS4" s="521"/>
      <c r="BT4" s="521"/>
      <c r="BU4" s="522"/>
      <c r="BV4" s="521" t="s">
        <v>731</v>
      </c>
      <c r="BW4" s="521"/>
      <c r="BX4" s="521"/>
      <c r="BY4" s="522"/>
      <c r="BZ4" s="521" t="s">
        <v>732</v>
      </c>
      <c r="CA4" s="521"/>
      <c r="CB4" s="521"/>
      <c r="CC4" s="522"/>
      <c r="CD4" s="521" t="s">
        <v>733</v>
      </c>
      <c r="CE4" s="521"/>
      <c r="CF4" s="521"/>
      <c r="CG4" s="522"/>
      <c r="CH4" s="521" t="s">
        <v>734</v>
      </c>
      <c r="CI4" s="521"/>
      <c r="CJ4" s="521"/>
      <c r="CK4" s="522"/>
      <c r="CL4" s="521" t="s">
        <v>735</v>
      </c>
      <c r="CM4" s="521"/>
      <c r="CN4" s="521"/>
      <c r="CO4" s="522"/>
      <c r="CP4" s="521" t="s">
        <v>736</v>
      </c>
      <c r="CQ4" s="521"/>
      <c r="CR4" s="521"/>
      <c r="CS4" s="522"/>
      <c r="CT4" s="523" t="s">
        <v>737</v>
      </c>
      <c r="CU4" s="524"/>
      <c r="CV4" s="524"/>
      <c r="CW4" s="525"/>
    </row>
    <row r="5" spans="1:101">
      <c r="A5" s="543"/>
      <c r="B5" s="545"/>
      <c r="C5" s="528"/>
      <c r="D5" s="545"/>
      <c r="E5" s="545"/>
      <c r="F5" s="545"/>
      <c r="G5" s="224"/>
      <c r="H5" s="548"/>
      <c r="I5" s="545"/>
      <c r="J5" s="528"/>
      <c r="K5" s="528"/>
      <c r="L5" s="531"/>
      <c r="M5" s="225" t="s">
        <v>738</v>
      </c>
      <c r="N5" s="226" t="s">
        <v>739</v>
      </c>
      <c r="O5" s="226" t="s">
        <v>740</v>
      </c>
      <c r="P5" s="528"/>
      <c r="Q5" s="227" t="s">
        <v>741</v>
      </c>
      <c r="R5" s="227" t="s">
        <v>742</v>
      </c>
      <c r="S5" s="228" t="s">
        <v>739</v>
      </c>
      <c r="T5" s="228" t="s">
        <v>740</v>
      </c>
      <c r="U5" s="226" t="s">
        <v>738</v>
      </c>
      <c r="V5" s="227" t="s">
        <v>742</v>
      </c>
      <c r="W5" s="228" t="s">
        <v>743</v>
      </c>
      <c r="X5" s="228" t="s">
        <v>740</v>
      </c>
      <c r="Y5" s="226" t="s">
        <v>738</v>
      </c>
      <c r="Z5" s="227" t="s">
        <v>742</v>
      </c>
      <c r="AA5" s="228" t="s">
        <v>743</v>
      </c>
      <c r="AB5" s="228" t="s">
        <v>740</v>
      </c>
      <c r="AC5" s="226" t="s">
        <v>738</v>
      </c>
      <c r="AD5" s="227" t="s">
        <v>742</v>
      </c>
      <c r="AE5" s="228" t="s">
        <v>743</v>
      </c>
      <c r="AF5" s="228" t="s">
        <v>740</v>
      </c>
      <c r="AG5" s="229" t="s">
        <v>738</v>
      </c>
      <c r="AH5" s="227" t="s">
        <v>742</v>
      </c>
      <c r="AI5" s="228" t="s">
        <v>743</v>
      </c>
      <c r="AJ5" s="228" t="s">
        <v>740</v>
      </c>
      <c r="AK5" s="229" t="s">
        <v>738</v>
      </c>
      <c r="AL5" s="227" t="s">
        <v>742</v>
      </c>
      <c r="AM5" s="228" t="s">
        <v>743</v>
      </c>
      <c r="AN5" s="228" t="s">
        <v>740</v>
      </c>
      <c r="AO5" s="229" t="s">
        <v>738</v>
      </c>
      <c r="AP5" s="227" t="s">
        <v>742</v>
      </c>
      <c r="AQ5" s="228" t="s">
        <v>743</v>
      </c>
      <c r="AR5" s="228" t="s">
        <v>740</v>
      </c>
      <c r="AS5" s="229" t="s">
        <v>738</v>
      </c>
      <c r="AT5" s="227" t="s">
        <v>742</v>
      </c>
      <c r="AU5" s="228" t="s">
        <v>743</v>
      </c>
      <c r="AV5" s="228" t="s">
        <v>740</v>
      </c>
      <c r="AW5" s="229" t="s">
        <v>738</v>
      </c>
      <c r="AX5" s="227" t="s">
        <v>742</v>
      </c>
      <c r="AY5" s="228" t="s">
        <v>743</v>
      </c>
      <c r="AZ5" s="228" t="s">
        <v>740</v>
      </c>
      <c r="BA5" s="229" t="s">
        <v>738</v>
      </c>
      <c r="BB5" s="227" t="s">
        <v>742</v>
      </c>
      <c r="BC5" s="228" t="s">
        <v>743</v>
      </c>
      <c r="BD5" s="228" t="s">
        <v>740</v>
      </c>
      <c r="BE5" s="229" t="s">
        <v>738</v>
      </c>
      <c r="BF5" s="227" t="s">
        <v>742</v>
      </c>
      <c r="BG5" s="228" t="s">
        <v>743</v>
      </c>
      <c r="BH5" s="228" t="s">
        <v>740</v>
      </c>
      <c r="BI5" s="229" t="s">
        <v>738</v>
      </c>
      <c r="BJ5" s="227" t="s">
        <v>742</v>
      </c>
      <c r="BK5" s="228" t="s">
        <v>743</v>
      </c>
      <c r="BL5" s="228" t="s">
        <v>740</v>
      </c>
      <c r="BM5" s="229" t="s">
        <v>738</v>
      </c>
      <c r="BN5" s="227" t="s">
        <v>742</v>
      </c>
      <c r="BO5" s="228" t="s">
        <v>743</v>
      </c>
      <c r="BP5" s="228" t="s">
        <v>740</v>
      </c>
      <c r="BQ5" s="229" t="s">
        <v>738</v>
      </c>
      <c r="BR5" s="227" t="s">
        <v>742</v>
      </c>
      <c r="BS5" s="228" t="s">
        <v>743</v>
      </c>
      <c r="BT5" s="228" t="s">
        <v>740</v>
      </c>
      <c r="BU5" s="229" t="s">
        <v>738</v>
      </c>
      <c r="BV5" s="227" t="s">
        <v>742</v>
      </c>
      <c r="BW5" s="228" t="s">
        <v>743</v>
      </c>
      <c r="BX5" s="228" t="s">
        <v>740</v>
      </c>
      <c r="BY5" s="229" t="s">
        <v>738</v>
      </c>
      <c r="BZ5" s="227" t="s">
        <v>742</v>
      </c>
      <c r="CA5" s="228" t="s">
        <v>743</v>
      </c>
      <c r="CB5" s="228" t="s">
        <v>740</v>
      </c>
      <c r="CC5" s="229" t="s">
        <v>738</v>
      </c>
      <c r="CD5" s="227" t="s">
        <v>742</v>
      </c>
      <c r="CE5" s="228" t="s">
        <v>743</v>
      </c>
      <c r="CF5" s="228" t="s">
        <v>740</v>
      </c>
      <c r="CG5" s="229" t="s">
        <v>738</v>
      </c>
      <c r="CH5" s="227" t="s">
        <v>742</v>
      </c>
      <c r="CI5" s="228" t="s">
        <v>743</v>
      </c>
      <c r="CJ5" s="228" t="s">
        <v>740</v>
      </c>
      <c r="CK5" s="229" t="s">
        <v>738</v>
      </c>
      <c r="CL5" s="227" t="s">
        <v>742</v>
      </c>
      <c r="CM5" s="228" t="s">
        <v>743</v>
      </c>
      <c r="CN5" s="228" t="s">
        <v>740</v>
      </c>
      <c r="CO5" s="229" t="s">
        <v>738</v>
      </c>
      <c r="CP5" s="227" t="s">
        <v>742</v>
      </c>
      <c r="CQ5" s="228" t="s">
        <v>743</v>
      </c>
      <c r="CR5" s="228" t="s">
        <v>740</v>
      </c>
      <c r="CS5" s="230" t="s">
        <v>738</v>
      </c>
      <c r="CT5" s="231" t="s">
        <v>95</v>
      </c>
      <c r="CU5" s="232" t="s">
        <v>744</v>
      </c>
      <c r="CV5" s="233" t="s">
        <v>270</v>
      </c>
      <c r="CW5" s="233" t="s">
        <v>744</v>
      </c>
    </row>
    <row r="6" spans="1:101">
      <c r="A6" s="234">
        <v>1</v>
      </c>
      <c r="B6" s="235">
        <v>2</v>
      </c>
      <c r="C6" s="235"/>
      <c r="D6" s="235">
        <v>3</v>
      </c>
      <c r="E6" s="235">
        <v>4</v>
      </c>
      <c r="F6" s="235">
        <v>5</v>
      </c>
      <c r="G6" s="235"/>
      <c r="H6" s="235">
        <v>6</v>
      </c>
      <c r="I6" s="235">
        <v>7</v>
      </c>
      <c r="J6" s="235">
        <v>8</v>
      </c>
      <c r="K6" s="235"/>
      <c r="L6" s="235">
        <v>9</v>
      </c>
      <c r="M6" s="235">
        <v>10</v>
      </c>
      <c r="N6" s="235"/>
      <c r="O6" s="235"/>
      <c r="P6" s="235">
        <v>11</v>
      </c>
      <c r="Q6" s="235">
        <v>6</v>
      </c>
      <c r="R6" s="235">
        <v>7</v>
      </c>
      <c r="S6" s="235">
        <v>8</v>
      </c>
      <c r="T6" s="235">
        <v>9</v>
      </c>
      <c r="U6" s="235">
        <v>10</v>
      </c>
      <c r="V6" s="235">
        <v>11</v>
      </c>
      <c r="W6" s="235">
        <v>12</v>
      </c>
      <c r="X6" s="235">
        <v>13</v>
      </c>
      <c r="Y6" s="235">
        <v>14</v>
      </c>
      <c r="Z6" s="235">
        <v>15</v>
      </c>
      <c r="AA6" s="235">
        <v>16</v>
      </c>
      <c r="AB6" s="235">
        <v>17</v>
      </c>
      <c r="AC6" s="235">
        <v>18</v>
      </c>
      <c r="AD6" s="235">
        <v>19</v>
      </c>
      <c r="AE6" s="235">
        <v>20</v>
      </c>
      <c r="AF6" s="235">
        <v>21</v>
      </c>
      <c r="AG6" s="236">
        <v>22</v>
      </c>
      <c r="AH6" s="235">
        <v>19</v>
      </c>
      <c r="AI6" s="235">
        <v>20</v>
      </c>
      <c r="AJ6" s="235">
        <v>21</v>
      </c>
      <c r="AK6" s="236">
        <v>22</v>
      </c>
      <c r="AL6" s="235">
        <v>19</v>
      </c>
      <c r="AM6" s="235">
        <v>20</v>
      </c>
      <c r="AN6" s="235">
        <v>21</v>
      </c>
      <c r="AO6" s="236">
        <v>22</v>
      </c>
      <c r="AP6" s="235">
        <v>19</v>
      </c>
      <c r="AQ6" s="235">
        <v>20</v>
      </c>
      <c r="AR6" s="235">
        <v>21</v>
      </c>
      <c r="AS6" s="236">
        <v>22</v>
      </c>
      <c r="AT6" s="235">
        <v>19</v>
      </c>
      <c r="AU6" s="235">
        <v>20</v>
      </c>
      <c r="AV6" s="235">
        <v>21</v>
      </c>
      <c r="AW6" s="236">
        <v>22</v>
      </c>
      <c r="AX6" s="235">
        <v>19</v>
      </c>
      <c r="AY6" s="235">
        <v>20</v>
      </c>
      <c r="AZ6" s="235">
        <v>21</v>
      </c>
      <c r="BA6" s="236">
        <v>22</v>
      </c>
      <c r="BB6" s="235">
        <v>19</v>
      </c>
      <c r="BC6" s="235">
        <v>20</v>
      </c>
      <c r="BD6" s="235">
        <v>21</v>
      </c>
      <c r="BE6" s="236">
        <v>22</v>
      </c>
      <c r="BF6" s="235">
        <v>19</v>
      </c>
      <c r="BG6" s="235">
        <v>20</v>
      </c>
      <c r="BH6" s="235">
        <v>21</v>
      </c>
      <c r="BI6" s="236">
        <v>22</v>
      </c>
      <c r="BJ6" s="235">
        <v>19</v>
      </c>
      <c r="BK6" s="235">
        <v>20</v>
      </c>
      <c r="BL6" s="235">
        <v>21</v>
      </c>
      <c r="BM6" s="236">
        <v>22</v>
      </c>
      <c r="BN6" s="235">
        <v>19</v>
      </c>
      <c r="BO6" s="235">
        <v>20</v>
      </c>
      <c r="BP6" s="235">
        <v>21</v>
      </c>
      <c r="BQ6" s="236">
        <v>22</v>
      </c>
      <c r="BR6" s="235">
        <v>19</v>
      </c>
      <c r="BS6" s="235">
        <v>20</v>
      </c>
      <c r="BT6" s="235">
        <v>21</v>
      </c>
      <c r="BU6" s="236">
        <v>22</v>
      </c>
      <c r="BV6" s="235">
        <v>19</v>
      </c>
      <c r="BW6" s="235">
        <v>20</v>
      </c>
      <c r="BX6" s="235">
        <v>21</v>
      </c>
      <c r="BY6" s="236">
        <v>22</v>
      </c>
      <c r="BZ6" s="235">
        <v>19</v>
      </c>
      <c r="CA6" s="235">
        <v>20</v>
      </c>
      <c r="CB6" s="235">
        <v>21</v>
      </c>
      <c r="CC6" s="236">
        <v>22</v>
      </c>
      <c r="CD6" s="235">
        <v>19</v>
      </c>
      <c r="CE6" s="235">
        <v>20</v>
      </c>
      <c r="CF6" s="235">
        <v>21</v>
      </c>
      <c r="CG6" s="236">
        <v>22</v>
      </c>
      <c r="CH6" s="235">
        <v>19</v>
      </c>
      <c r="CI6" s="235">
        <v>20</v>
      </c>
      <c r="CJ6" s="235">
        <v>21</v>
      </c>
      <c r="CK6" s="236">
        <v>22</v>
      </c>
      <c r="CL6" s="235">
        <v>19</v>
      </c>
      <c r="CM6" s="235">
        <v>20</v>
      </c>
      <c r="CN6" s="235">
        <v>21</v>
      </c>
      <c r="CO6" s="236">
        <v>22</v>
      </c>
      <c r="CP6" s="235">
        <v>19</v>
      </c>
      <c r="CQ6" s="235">
        <v>20</v>
      </c>
      <c r="CR6" s="235">
        <v>21</v>
      </c>
      <c r="CS6" s="237">
        <v>22</v>
      </c>
      <c r="CT6" s="238">
        <v>8</v>
      </c>
      <c r="CU6" s="239">
        <v>9</v>
      </c>
      <c r="CV6" s="240">
        <v>10</v>
      </c>
      <c r="CW6" s="240">
        <v>11</v>
      </c>
    </row>
    <row r="8" spans="1:101">
      <c r="C8" t="s">
        <v>702</v>
      </c>
    </row>
  </sheetData>
  <mergeCells count="37">
    <mergeCell ref="A1:I1"/>
    <mergeCell ref="A2:I2"/>
    <mergeCell ref="A3:A5"/>
    <mergeCell ref="B3:B5"/>
    <mergeCell ref="C3:C5"/>
    <mergeCell ref="D3:D5"/>
    <mergeCell ref="E3:E5"/>
    <mergeCell ref="F3:F5"/>
    <mergeCell ref="H3:H5"/>
    <mergeCell ref="I3:I5"/>
    <mergeCell ref="Q3:AG3"/>
    <mergeCell ref="Q4:U4"/>
    <mergeCell ref="V4:Y4"/>
    <mergeCell ref="Z4:AC4"/>
    <mergeCell ref="AD4:AG4"/>
    <mergeCell ref="J3:J5"/>
    <mergeCell ref="K3:K5"/>
    <mergeCell ref="L3:L5"/>
    <mergeCell ref="M3:O4"/>
    <mergeCell ref="P3:P5"/>
    <mergeCell ref="BZ4:CC4"/>
    <mergeCell ref="AH4:AK4"/>
    <mergeCell ref="AL4:AO4"/>
    <mergeCell ref="AP4:AS4"/>
    <mergeCell ref="AT4:AW4"/>
    <mergeCell ref="AX4:BA4"/>
    <mergeCell ref="BB4:BE4"/>
    <mergeCell ref="BF4:BI4"/>
    <mergeCell ref="BJ4:BM4"/>
    <mergeCell ref="BN4:BQ4"/>
    <mergeCell ref="BR4:BU4"/>
    <mergeCell ref="BV4:BY4"/>
    <mergeCell ref="CD4:CG4"/>
    <mergeCell ref="CH4:CK4"/>
    <mergeCell ref="CL4:CO4"/>
    <mergeCell ref="CP4:CS4"/>
    <mergeCell ref="CT4:CW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1"/>
  <dimension ref="A1:Y31"/>
  <sheetViews>
    <sheetView topLeftCell="F5" workbookViewId="0">
      <selection activeCell="T26" sqref="T26:U30"/>
    </sheetView>
  </sheetViews>
  <sheetFormatPr defaultRowHeight="15"/>
  <sheetData>
    <row r="1" spans="1:25" ht="18.75">
      <c r="A1" s="604" t="s">
        <v>0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4"/>
      <c r="T1" s="604"/>
      <c r="U1" s="604"/>
      <c r="V1" s="604"/>
      <c r="W1" s="604"/>
      <c r="X1" s="604"/>
      <c r="Y1" s="604"/>
    </row>
    <row r="2" spans="1:25" ht="18.75">
      <c r="A2" s="604" t="s">
        <v>1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  <c r="S2" s="604"/>
      <c r="T2" s="604"/>
      <c r="U2" s="604"/>
      <c r="V2" s="604"/>
      <c r="W2" s="604"/>
      <c r="X2" s="604"/>
      <c r="Y2" s="604"/>
    </row>
    <row r="3" spans="1:25" ht="18.75">
      <c r="A3" s="604" t="s">
        <v>2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  <c r="R3" s="604"/>
      <c r="S3" s="604"/>
      <c r="T3" s="604"/>
      <c r="U3" s="604"/>
      <c r="V3" s="604"/>
      <c r="W3" s="604"/>
      <c r="X3" s="604"/>
      <c r="Y3" s="604"/>
    </row>
    <row r="4" spans="1:25" ht="18.75">
      <c r="A4" s="1"/>
      <c r="B4" s="2"/>
      <c r="C4" s="3"/>
      <c r="D4" s="3"/>
      <c r="E4" s="4"/>
      <c r="F4" s="5"/>
      <c r="G4" s="6"/>
      <c r="H4" s="7"/>
      <c r="I4" s="7"/>
      <c r="J4" s="7"/>
      <c r="K4" s="6"/>
      <c r="L4" s="7"/>
      <c r="M4" s="7"/>
      <c r="N4" s="6"/>
      <c r="O4" s="8"/>
      <c r="P4" s="9"/>
      <c r="Q4" s="10"/>
      <c r="R4" s="11"/>
      <c r="S4" s="12"/>
      <c r="T4" s="12"/>
      <c r="U4" s="12"/>
      <c r="V4" s="12"/>
      <c r="W4" s="13"/>
      <c r="X4" s="14"/>
      <c r="Y4" s="13"/>
    </row>
    <row r="5" spans="1:25">
      <c r="A5" s="605" t="s">
        <v>3</v>
      </c>
      <c r="B5" s="607" t="s">
        <v>4</v>
      </c>
      <c r="C5" s="609" t="s">
        <v>5</v>
      </c>
      <c r="D5" s="609" t="s">
        <v>6</v>
      </c>
      <c r="E5" s="611" t="s">
        <v>7</v>
      </c>
      <c r="F5" s="613" t="s">
        <v>8</v>
      </c>
      <c r="G5" s="616" t="s">
        <v>9</v>
      </c>
      <c r="H5" s="616" t="s">
        <v>10</v>
      </c>
      <c r="I5" s="616" t="s">
        <v>11</v>
      </c>
      <c r="J5" s="616" t="s">
        <v>12</v>
      </c>
      <c r="K5" s="602" t="s">
        <v>13</v>
      </c>
      <c r="L5" s="618" t="s">
        <v>14</v>
      </c>
      <c r="M5" s="602" t="s">
        <v>15</v>
      </c>
      <c r="N5" s="618" t="s">
        <v>16</v>
      </c>
      <c r="O5" s="622" t="s">
        <v>17</v>
      </c>
      <c r="P5" s="624" t="s">
        <v>18</v>
      </c>
      <c r="Q5" s="626" t="s">
        <v>19</v>
      </c>
      <c r="R5" s="628" t="s">
        <v>20</v>
      </c>
      <c r="S5" s="629" t="s">
        <v>21</v>
      </c>
      <c r="T5" s="632" t="s">
        <v>22</v>
      </c>
      <c r="U5" s="632" t="s">
        <v>23</v>
      </c>
      <c r="V5" s="632" t="s">
        <v>24</v>
      </c>
      <c r="W5" s="613" t="s">
        <v>25</v>
      </c>
      <c r="X5" s="634" t="s">
        <v>26</v>
      </c>
      <c r="Y5" s="620" t="s">
        <v>27</v>
      </c>
    </row>
    <row r="6" spans="1:25" hidden="1">
      <c r="A6" s="606"/>
      <c r="B6" s="608"/>
      <c r="C6" s="610"/>
      <c r="D6" s="610"/>
      <c r="E6" s="612"/>
      <c r="F6" s="614"/>
      <c r="G6" s="617"/>
      <c r="H6" s="617"/>
      <c r="I6" s="617"/>
      <c r="J6" s="617"/>
      <c r="K6" s="603"/>
      <c r="L6" s="619"/>
      <c r="M6" s="603"/>
      <c r="N6" s="619"/>
      <c r="O6" s="623"/>
      <c r="P6" s="625"/>
      <c r="Q6" s="627"/>
      <c r="R6" s="628"/>
      <c r="S6" s="630"/>
      <c r="T6" s="633"/>
      <c r="U6" s="633"/>
      <c r="V6" s="633"/>
      <c r="W6" s="615"/>
      <c r="X6" s="635"/>
      <c r="Y6" s="621"/>
    </row>
    <row r="7" spans="1:25" hidden="1">
      <c r="A7" s="15"/>
      <c r="B7" s="16"/>
      <c r="C7" s="17"/>
      <c r="D7" s="17"/>
      <c r="E7" s="18"/>
      <c r="F7" s="615"/>
      <c r="G7" s="19"/>
      <c r="H7" s="19"/>
      <c r="I7" s="19"/>
      <c r="J7" s="19"/>
      <c r="K7" s="19"/>
      <c r="L7" s="19"/>
      <c r="M7" s="19"/>
      <c r="N7" s="19"/>
      <c r="O7" s="20"/>
      <c r="P7" s="15"/>
      <c r="Q7" s="21"/>
      <c r="R7" s="17"/>
      <c r="S7" s="631"/>
      <c r="T7" s="16"/>
      <c r="U7" s="16"/>
      <c r="V7" s="16"/>
      <c r="W7" s="17"/>
      <c r="X7" s="22"/>
      <c r="Y7" s="17"/>
    </row>
    <row r="8" spans="1:25" ht="30" hidden="1">
      <c r="A8" s="23">
        <v>1</v>
      </c>
      <c r="B8" s="24" t="s">
        <v>28</v>
      </c>
      <c r="C8" s="25">
        <v>1</v>
      </c>
      <c r="D8" s="25"/>
      <c r="E8" s="26" t="s">
        <v>29</v>
      </c>
      <c r="F8" s="27">
        <v>40000</v>
      </c>
      <c r="G8" s="28" t="s">
        <v>30</v>
      </c>
      <c r="H8" s="28" t="s">
        <v>30</v>
      </c>
      <c r="I8" s="28" t="s">
        <v>30</v>
      </c>
      <c r="J8" s="28" t="s">
        <v>30</v>
      </c>
      <c r="K8" s="28" t="s">
        <v>30</v>
      </c>
      <c r="L8" s="28" t="s">
        <v>30</v>
      </c>
      <c r="M8" s="28"/>
      <c r="N8" s="28"/>
      <c r="O8" s="28"/>
      <c r="P8" s="23" t="s">
        <v>31</v>
      </c>
      <c r="Q8" s="29" t="s">
        <v>32</v>
      </c>
      <c r="R8" s="23"/>
      <c r="S8" s="30">
        <v>50000</v>
      </c>
      <c r="T8" s="31">
        <v>42500</v>
      </c>
      <c r="U8" s="31">
        <v>5000</v>
      </c>
      <c r="V8" s="31">
        <v>2500</v>
      </c>
      <c r="W8" s="23" t="s">
        <v>33</v>
      </c>
      <c r="X8" s="32">
        <v>1219</v>
      </c>
      <c r="Y8" s="23">
        <v>20</v>
      </c>
    </row>
    <row r="9" spans="1:25" ht="30" hidden="1">
      <c r="A9" s="23">
        <v>2</v>
      </c>
      <c r="B9" s="24" t="s">
        <v>34</v>
      </c>
      <c r="C9" s="25">
        <v>1</v>
      </c>
      <c r="D9" s="25"/>
      <c r="E9" s="26" t="s">
        <v>35</v>
      </c>
      <c r="F9" s="27">
        <v>40000</v>
      </c>
      <c r="G9" s="28" t="s">
        <v>30</v>
      </c>
      <c r="H9" s="28" t="s">
        <v>36</v>
      </c>
      <c r="I9" s="28" t="s">
        <v>37</v>
      </c>
      <c r="J9" s="28" t="s">
        <v>30</v>
      </c>
      <c r="K9" s="28" t="s">
        <v>30</v>
      </c>
      <c r="L9" s="28" t="s">
        <v>30</v>
      </c>
      <c r="M9" s="28"/>
      <c r="N9" s="28"/>
      <c r="O9" s="28"/>
      <c r="P9" s="23" t="s">
        <v>38</v>
      </c>
      <c r="Q9" s="29" t="s">
        <v>32</v>
      </c>
      <c r="R9" s="23"/>
      <c r="S9" s="30">
        <v>50000</v>
      </c>
      <c r="T9" s="31">
        <v>42500</v>
      </c>
      <c r="U9" s="31">
        <v>5000</v>
      </c>
      <c r="V9" s="31">
        <v>2500</v>
      </c>
      <c r="W9" s="23" t="s">
        <v>39</v>
      </c>
      <c r="X9" s="32">
        <v>1220</v>
      </c>
      <c r="Y9" s="23">
        <v>20</v>
      </c>
    </row>
    <row r="10" spans="1:25" hidden="1">
      <c r="A10" s="23">
        <v>3</v>
      </c>
      <c r="B10" s="24" t="s">
        <v>40</v>
      </c>
      <c r="C10" s="25">
        <v>1</v>
      </c>
      <c r="D10" s="25"/>
      <c r="E10" s="26" t="s">
        <v>41</v>
      </c>
      <c r="F10" s="27">
        <v>40000</v>
      </c>
      <c r="G10" s="28" t="s">
        <v>30</v>
      </c>
      <c r="H10" s="28" t="s">
        <v>36</v>
      </c>
      <c r="I10" s="28" t="s">
        <v>42</v>
      </c>
      <c r="J10" s="28" t="s">
        <v>30</v>
      </c>
      <c r="K10" s="28" t="s">
        <v>30</v>
      </c>
      <c r="L10" s="28" t="s">
        <v>30</v>
      </c>
      <c r="M10" s="28"/>
      <c r="N10" s="28"/>
      <c r="O10" s="28"/>
      <c r="P10" s="23" t="s">
        <v>31</v>
      </c>
      <c r="Q10" s="29" t="s">
        <v>32</v>
      </c>
      <c r="R10" s="23"/>
      <c r="S10" s="30">
        <v>50000</v>
      </c>
      <c r="T10" s="31">
        <v>42500</v>
      </c>
      <c r="U10" s="31">
        <v>5000</v>
      </c>
      <c r="V10" s="31">
        <v>2500</v>
      </c>
      <c r="W10" s="23" t="s">
        <v>43</v>
      </c>
      <c r="X10" s="32">
        <v>1221</v>
      </c>
      <c r="Y10" s="23">
        <v>20</v>
      </c>
    </row>
    <row r="11" spans="1:25" hidden="1">
      <c r="A11" s="23">
        <v>4</v>
      </c>
      <c r="B11" s="24" t="s">
        <v>44</v>
      </c>
      <c r="C11" s="25"/>
      <c r="D11" s="33">
        <v>1</v>
      </c>
      <c r="E11" s="26" t="s">
        <v>41</v>
      </c>
      <c r="F11" s="27">
        <v>55000</v>
      </c>
      <c r="G11" s="28" t="s">
        <v>30</v>
      </c>
      <c r="H11" s="28" t="s">
        <v>45</v>
      </c>
      <c r="I11" s="28" t="s">
        <v>45</v>
      </c>
      <c r="J11" s="28" t="s">
        <v>30</v>
      </c>
      <c r="K11" s="28" t="s">
        <v>30</v>
      </c>
      <c r="L11" s="28" t="s">
        <v>30</v>
      </c>
      <c r="M11" s="28"/>
      <c r="N11" s="28"/>
      <c r="O11" s="28"/>
      <c r="P11" s="23" t="s">
        <v>38</v>
      </c>
      <c r="Q11" s="29" t="s">
        <v>32</v>
      </c>
      <c r="R11" s="23"/>
      <c r="S11" s="30">
        <v>50000</v>
      </c>
      <c r="T11" s="31">
        <v>42500</v>
      </c>
      <c r="U11" s="31">
        <v>5000</v>
      </c>
      <c r="V11" s="31">
        <v>2500</v>
      </c>
      <c r="W11" s="23" t="s">
        <v>46</v>
      </c>
      <c r="X11" s="32">
        <v>1222</v>
      </c>
      <c r="Y11" s="23">
        <v>20</v>
      </c>
    </row>
    <row r="12" spans="1:25" hidden="1">
      <c r="A12" s="23">
        <v>5</v>
      </c>
      <c r="B12" s="24" t="s">
        <v>47</v>
      </c>
      <c r="C12" s="25">
        <v>1</v>
      </c>
      <c r="D12" s="25"/>
      <c r="E12" s="26" t="s">
        <v>41</v>
      </c>
      <c r="F12" s="27">
        <v>40000</v>
      </c>
      <c r="G12" s="28" t="s">
        <v>30</v>
      </c>
      <c r="H12" s="28" t="s">
        <v>36</v>
      </c>
      <c r="I12" s="28" t="s">
        <v>48</v>
      </c>
      <c r="J12" s="28" t="s">
        <v>30</v>
      </c>
      <c r="K12" s="28" t="s">
        <v>30</v>
      </c>
      <c r="L12" s="28" t="s">
        <v>30</v>
      </c>
      <c r="M12" s="28"/>
      <c r="N12" s="28"/>
      <c r="O12" s="28"/>
      <c r="P12" s="23" t="s">
        <v>31</v>
      </c>
      <c r="Q12" s="29" t="s">
        <v>32</v>
      </c>
      <c r="R12" s="23"/>
      <c r="S12" s="30">
        <v>50000</v>
      </c>
      <c r="T12" s="31">
        <v>42500</v>
      </c>
      <c r="U12" s="31">
        <v>5000</v>
      </c>
      <c r="V12" s="31">
        <v>2500</v>
      </c>
      <c r="W12" s="23" t="s">
        <v>49</v>
      </c>
      <c r="X12" s="32">
        <v>1223</v>
      </c>
      <c r="Y12" s="23">
        <v>20</v>
      </c>
    </row>
    <row r="13" spans="1:25" ht="30" hidden="1">
      <c r="A13" s="23">
        <v>6</v>
      </c>
      <c r="B13" s="24" t="s">
        <v>50</v>
      </c>
      <c r="C13" s="25">
        <v>1</v>
      </c>
      <c r="D13" s="25"/>
      <c r="E13" s="26" t="s">
        <v>51</v>
      </c>
      <c r="F13" s="27">
        <v>40000</v>
      </c>
      <c r="G13" s="28" t="s">
        <v>30</v>
      </c>
      <c r="H13" s="28" t="s">
        <v>52</v>
      </c>
      <c r="I13" s="28" t="s">
        <v>53</v>
      </c>
      <c r="J13" s="28" t="s">
        <v>30</v>
      </c>
      <c r="K13" s="28" t="s">
        <v>30</v>
      </c>
      <c r="L13" s="28" t="s">
        <v>30</v>
      </c>
      <c r="M13" s="28"/>
      <c r="N13" s="28"/>
      <c r="O13" s="28"/>
      <c r="P13" s="23" t="s">
        <v>31</v>
      </c>
      <c r="Q13" s="29" t="s">
        <v>32</v>
      </c>
      <c r="R13" s="23"/>
      <c r="S13" s="30">
        <v>50000</v>
      </c>
      <c r="T13" s="31">
        <v>42500</v>
      </c>
      <c r="U13" s="31">
        <v>5000</v>
      </c>
      <c r="V13" s="31">
        <v>2500</v>
      </c>
      <c r="W13" s="23" t="s">
        <v>54</v>
      </c>
      <c r="X13" s="32">
        <v>1224</v>
      </c>
      <c r="Y13" s="23">
        <v>20</v>
      </c>
    </row>
    <row r="14" spans="1:25" hidden="1">
      <c r="A14" s="23">
        <v>7</v>
      </c>
      <c r="B14" s="24" t="s">
        <v>55</v>
      </c>
      <c r="C14" s="25">
        <v>1</v>
      </c>
      <c r="D14" s="25"/>
      <c r="E14" s="26" t="s">
        <v>56</v>
      </c>
      <c r="F14" s="27">
        <v>40000</v>
      </c>
      <c r="G14" s="28" t="s">
        <v>30</v>
      </c>
      <c r="H14" s="28" t="s">
        <v>36</v>
      </c>
      <c r="I14" s="28" t="s">
        <v>42</v>
      </c>
      <c r="J14" s="28" t="s">
        <v>30</v>
      </c>
      <c r="K14" s="28" t="s">
        <v>30</v>
      </c>
      <c r="L14" s="28" t="s">
        <v>30</v>
      </c>
      <c r="M14" s="28"/>
      <c r="N14" s="28"/>
      <c r="O14" s="28"/>
      <c r="P14" s="23" t="s">
        <v>31</v>
      </c>
      <c r="Q14" s="29" t="s">
        <v>57</v>
      </c>
      <c r="R14" s="23"/>
      <c r="S14" s="30">
        <v>50000</v>
      </c>
      <c r="T14" s="31">
        <v>42500</v>
      </c>
      <c r="U14" s="31">
        <v>5000</v>
      </c>
      <c r="V14" s="31">
        <v>2500</v>
      </c>
      <c r="W14" s="23" t="s">
        <v>58</v>
      </c>
      <c r="X14" s="32">
        <v>1225</v>
      </c>
      <c r="Y14" s="23">
        <v>20</v>
      </c>
    </row>
    <row r="15" spans="1:25" ht="30" hidden="1">
      <c r="A15" s="23">
        <v>8</v>
      </c>
      <c r="B15" s="24" t="s">
        <v>59</v>
      </c>
      <c r="C15" s="25"/>
      <c r="D15" s="33">
        <v>1</v>
      </c>
      <c r="E15" s="26" t="s">
        <v>60</v>
      </c>
      <c r="F15" s="27">
        <v>55000</v>
      </c>
      <c r="G15" s="28" t="s">
        <v>30</v>
      </c>
      <c r="H15" s="28" t="s">
        <v>36</v>
      </c>
      <c r="I15" s="28" t="s">
        <v>61</v>
      </c>
      <c r="J15" s="28" t="s">
        <v>30</v>
      </c>
      <c r="K15" s="28" t="s">
        <v>30</v>
      </c>
      <c r="L15" s="28" t="s">
        <v>30</v>
      </c>
      <c r="M15" s="28"/>
      <c r="N15" s="28"/>
      <c r="O15" s="28"/>
      <c r="P15" s="23" t="s">
        <v>31</v>
      </c>
      <c r="Q15" s="29" t="s">
        <v>32</v>
      </c>
      <c r="R15" s="23"/>
      <c r="S15" s="30">
        <v>50000</v>
      </c>
      <c r="T15" s="31">
        <v>42500</v>
      </c>
      <c r="U15" s="31">
        <v>5000</v>
      </c>
      <c r="V15" s="31">
        <v>2500</v>
      </c>
      <c r="W15" s="23" t="s">
        <v>62</v>
      </c>
      <c r="X15" s="32">
        <v>1226</v>
      </c>
      <c r="Y15" s="23">
        <v>20</v>
      </c>
    </row>
    <row r="16" spans="1:25" hidden="1">
      <c r="A16" s="23">
        <v>9</v>
      </c>
      <c r="B16" s="24" t="s">
        <v>63</v>
      </c>
      <c r="C16" s="25">
        <v>1</v>
      </c>
      <c r="D16" s="25"/>
      <c r="E16" s="26" t="s">
        <v>56</v>
      </c>
      <c r="F16" s="27">
        <v>40000</v>
      </c>
      <c r="G16" s="28" t="s">
        <v>30</v>
      </c>
      <c r="H16" s="28" t="s">
        <v>36</v>
      </c>
      <c r="I16" s="28" t="s">
        <v>42</v>
      </c>
      <c r="J16" s="28" t="s">
        <v>30</v>
      </c>
      <c r="K16" s="28" t="s">
        <v>30</v>
      </c>
      <c r="L16" s="28" t="s">
        <v>30</v>
      </c>
      <c r="M16" s="28"/>
      <c r="N16" s="28"/>
      <c r="O16" s="28"/>
      <c r="P16" s="23" t="s">
        <v>31</v>
      </c>
      <c r="Q16" s="29" t="s">
        <v>32</v>
      </c>
      <c r="R16" s="23"/>
      <c r="S16" s="30">
        <v>50000</v>
      </c>
      <c r="T16" s="31">
        <v>42500</v>
      </c>
      <c r="U16" s="31">
        <v>5000</v>
      </c>
      <c r="V16" s="31">
        <v>2500</v>
      </c>
      <c r="W16" s="23" t="s">
        <v>64</v>
      </c>
      <c r="X16" s="32">
        <v>1227</v>
      </c>
      <c r="Y16" s="23">
        <v>20</v>
      </c>
    </row>
    <row r="17" spans="1:25" hidden="1">
      <c r="A17" s="23">
        <v>10</v>
      </c>
      <c r="B17" s="24" t="s">
        <v>65</v>
      </c>
      <c r="C17" s="25"/>
      <c r="D17" s="33">
        <v>1</v>
      </c>
      <c r="E17" s="26" t="s">
        <v>56</v>
      </c>
      <c r="F17" s="27">
        <v>55000</v>
      </c>
      <c r="G17" s="28" t="s">
        <v>30</v>
      </c>
      <c r="H17" s="28" t="s">
        <v>36</v>
      </c>
      <c r="I17" s="28" t="s">
        <v>66</v>
      </c>
      <c r="J17" s="28" t="s">
        <v>30</v>
      </c>
      <c r="K17" s="28" t="s">
        <v>30</v>
      </c>
      <c r="L17" s="28" t="s">
        <v>30</v>
      </c>
      <c r="M17" s="28"/>
      <c r="N17" s="28"/>
      <c r="O17" s="28"/>
      <c r="P17" s="23" t="s">
        <v>31</v>
      </c>
      <c r="Q17" s="29" t="s">
        <v>32</v>
      </c>
      <c r="R17" s="23"/>
      <c r="S17" s="30">
        <v>50000</v>
      </c>
      <c r="T17" s="31">
        <v>42500</v>
      </c>
      <c r="U17" s="31">
        <v>5000</v>
      </c>
      <c r="V17" s="31">
        <v>2500</v>
      </c>
      <c r="W17" s="23" t="s">
        <v>67</v>
      </c>
      <c r="X17" s="32">
        <v>1228</v>
      </c>
      <c r="Y17" s="23">
        <v>20</v>
      </c>
    </row>
    <row r="18" spans="1:25" hidden="1">
      <c r="A18" s="23">
        <v>11</v>
      </c>
      <c r="B18" s="24" t="s">
        <v>68</v>
      </c>
      <c r="C18" s="25"/>
      <c r="D18" s="33">
        <v>1</v>
      </c>
      <c r="E18" s="26" t="s">
        <v>69</v>
      </c>
      <c r="F18" s="27">
        <v>55000</v>
      </c>
      <c r="G18" s="28" t="s">
        <v>30</v>
      </c>
      <c r="H18" s="28" t="s">
        <v>36</v>
      </c>
      <c r="I18" s="28" t="s">
        <v>61</v>
      </c>
      <c r="J18" s="28" t="s">
        <v>30</v>
      </c>
      <c r="K18" s="28" t="s">
        <v>30</v>
      </c>
      <c r="L18" s="28" t="s">
        <v>30</v>
      </c>
      <c r="M18" s="28"/>
      <c r="N18" s="28"/>
      <c r="O18" s="28"/>
      <c r="P18" s="23" t="s">
        <v>31</v>
      </c>
      <c r="Q18" s="29" t="s">
        <v>57</v>
      </c>
      <c r="R18" s="23"/>
      <c r="S18" s="30">
        <v>50000</v>
      </c>
      <c r="T18" s="31">
        <v>42500</v>
      </c>
      <c r="U18" s="31">
        <v>5000</v>
      </c>
      <c r="V18" s="31">
        <v>2500</v>
      </c>
      <c r="W18" s="23" t="s">
        <v>70</v>
      </c>
      <c r="X18" s="32">
        <v>1229</v>
      </c>
      <c r="Y18" s="23">
        <v>20</v>
      </c>
    </row>
    <row r="19" spans="1:25" hidden="1">
      <c r="A19" s="23">
        <v>12</v>
      </c>
      <c r="B19" s="24" t="s">
        <v>71</v>
      </c>
      <c r="C19" s="25">
        <v>1</v>
      </c>
      <c r="D19" s="25"/>
      <c r="E19" s="26" t="s">
        <v>56</v>
      </c>
      <c r="F19" s="27">
        <v>40000</v>
      </c>
      <c r="G19" s="28" t="s">
        <v>30</v>
      </c>
      <c r="H19" s="28" t="s">
        <v>36</v>
      </c>
      <c r="I19" s="28" t="s">
        <v>72</v>
      </c>
      <c r="J19" s="28" t="s">
        <v>30</v>
      </c>
      <c r="K19" s="28" t="s">
        <v>30</v>
      </c>
      <c r="L19" s="28" t="s">
        <v>30</v>
      </c>
      <c r="M19" s="28"/>
      <c r="N19" s="28"/>
      <c r="O19" s="28"/>
      <c r="P19" s="23" t="s">
        <v>31</v>
      </c>
      <c r="Q19" s="29" t="s">
        <v>32</v>
      </c>
      <c r="R19" s="23"/>
      <c r="S19" s="30">
        <v>50000</v>
      </c>
      <c r="T19" s="31">
        <v>42500</v>
      </c>
      <c r="U19" s="31">
        <v>5000</v>
      </c>
      <c r="V19" s="31">
        <v>2500</v>
      </c>
      <c r="W19" s="23" t="s">
        <v>73</v>
      </c>
      <c r="X19" s="32">
        <v>1230</v>
      </c>
      <c r="Y19" s="23">
        <v>20</v>
      </c>
    </row>
    <row r="20" spans="1:25" hidden="1">
      <c r="A20" s="23">
        <v>13</v>
      </c>
      <c r="B20" s="24" t="s">
        <v>74</v>
      </c>
      <c r="C20" s="25">
        <v>1</v>
      </c>
      <c r="D20" s="25"/>
      <c r="E20" s="26" t="s">
        <v>56</v>
      </c>
      <c r="F20" s="27">
        <v>40000</v>
      </c>
      <c r="G20" s="28" t="s">
        <v>30</v>
      </c>
      <c r="H20" s="28" t="s">
        <v>36</v>
      </c>
      <c r="I20" s="28" t="s">
        <v>61</v>
      </c>
      <c r="J20" s="28" t="s">
        <v>30</v>
      </c>
      <c r="K20" s="28" t="s">
        <v>30</v>
      </c>
      <c r="L20" s="28" t="s">
        <v>30</v>
      </c>
      <c r="M20" s="28"/>
      <c r="N20" s="28"/>
      <c r="O20" s="28"/>
      <c r="P20" s="23" t="s">
        <v>31</v>
      </c>
      <c r="Q20" s="29" t="s">
        <v>32</v>
      </c>
      <c r="R20" s="23"/>
      <c r="S20" s="30">
        <v>50000</v>
      </c>
      <c r="T20" s="31">
        <v>42500</v>
      </c>
      <c r="U20" s="31">
        <v>5000</v>
      </c>
      <c r="V20" s="31">
        <v>2500</v>
      </c>
      <c r="W20" s="23" t="s">
        <v>75</v>
      </c>
      <c r="X20" s="32">
        <v>1231</v>
      </c>
      <c r="Y20" s="23">
        <v>20</v>
      </c>
    </row>
    <row r="21" spans="1:25" hidden="1">
      <c r="A21" s="23">
        <v>14</v>
      </c>
      <c r="B21" s="24" t="s">
        <v>76</v>
      </c>
      <c r="C21" s="25"/>
      <c r="D21" s="33">
        <v>1</v>
      </c>
      <c r="E21" s="26" t="s">
        <v>69</v>
      </c>
      <c r="F21" s="27">
        <v>55000</v>
      </c>
      <c r="G21" s="28" t="s">
        <v>30</v>
      </c>
      <c r="H21" s="28" t="s">
        <v>52</v>
      </c>
      <c r="I21" s="28" t="s">
        <v>52</v>
      </c>
      <c r="J21" s="28" t="s">
        <v>30</v>
      </c>
      <c r="K21" s="28" t="s">
        <v>30</v>
      </c>
      <c r="L21" s="28" t="s">
        <v>30</v>
      </c>
      <c r="M21" s="28"/>
      <c r="N21" s="28"/>
      <c r="O21" s="28"/>
      <c r="P21" s="23" t="s">
        <v>31</v>
      </c>
      <c r="Q21" s="29" t="s">
        <v>32</v>
      </c>
      <c r="R21" s="23"/>
      <c r="S21" s="30">
        <v>50000</v>
      </c>
      <c r="T21" s="31">
        <v>42500</v>
      </c>
      <c r="U21" s="31">
        <v>5000</v>
      </c>
      <c r="V21" s="31">
        <v>2500</v>
      </c>
      <c r="W21" s="23" t="s">
        <v>77</v>
      </c>
      <c r="X21" s="32">
        <v>1232</v>
      </c>
      <c r="Y21" s="23">
        <v>20</v>
      </c>
    </row>
    <row r="22" spans="1:25" hidden="1">
      <c r="A22" s="23">
        <v>15</v>
      </c>
      <c r="B22" s="24" t="s">
        <v>78</v>
      </c>
      <c r="C22" s="25">
        <v>1</v>
      </c>
      <c r="D22" s="25"/>
      <c r="E22" s="26" t="s">
        <v>56</v>
      </c>
      <c r="F22" s="27">
        <v>40000</v>
      </c>
      <c r="G22" s="28" t="s">
        <v>30</v>
      </c>
      <c r="H22" s="28" t="s">
        <v>36</v>
      </c>
      <c r="I22" s="28" t="s">
        <v>72</v>
      </c>
      <c r="J22" s="28" t="s">
        <v>30</v>
      </c>
      <c r="K22" s="28" t="s">
        <v>30</v>
      </c>
      <c r="L22" s="28" t="s">
        <v>30</v>
      </c>
      <c r="M22" s="28"/>
      <c r="N22" s="28"/>
      <c r="O22" s="28"/>
      <c r="P22" s="23" t="s">
        <v>31</v>
      </c>
      <c r="Q22" s="29" t="s">
        <v>57</v>
      </c>
      <c r="R22" s="23"/>
      <c r="S22" s="30">
        <v>50000</v>
      </c>
      <c r="T22" s="31">
        <v>42500</v>
      </c>
      <c r="U22" s="31">
        <v>5000</v>
      </c>
      <c r="V22" s="31">
        <v>2500</v>
      </c>
      <c r="W22" s="23" t="s">
        <v>79</v>
      </c>
      <c r="X22" s="32">
        <v>1233</v>
      </c>
      <c r="Y22" s="23">
        <v>20</v>
      </c>
    </row>
    <row r="23" spans="1:25" hidden="1">
      <c r="A23" s="23">
        <v>16</v>
      </c>
      <c r="B23" s="24" t="s">
        <v>80</v>
      </c>
      <c r="C23" s="25"/>
      <c r="D23" s="33">
        <v>1</v>
      </c>
      <c r="E23" s="26" t="s">
        <v>81</v>
      </c>
      <c r="F23" s="27">
        <v>55000</v>
      </c>
      <c r="G23" s="28" t="s">
        <v>30</v>
      </c>
      <c r="H23" s="28" t="s">
        <v>52</v>
      </c>
      <c r="I23" s="28" t="s">
        <v>52</v>
      </c>
      <c r="J23" s="28" t="s">
        <v>30</v>
      </c>
      <c r="K23" s="28" t="s">
        <v>30</v>
      </c>
      <c r="L23" s="28" t="s">
        <v>30</v>
      </c>
      <c r="M23" s="28"/>
      <c r="N23" s="28"/>
      <c r="O23" s="28"/>
      <c r="P23" s="23" t="s">
        <v>31</v>
      </c>
      <c r="Q23" s="29" t="s">
        <v>32</v>
      </c>
      <c r="R23" s="23"/>
      <c r="S23" s="30">
        <v>50000</v>
      </c>
      <c r="T23" s="31">
        <v>42500</v>
      </c>
      <c r="U23" s="31">
        <v>5000</v>
      </c>
      <c r="V23" s="31">
        <v>2500</v>
      </c>
      <c r="W23" s="23" t="s">
        <v>82</v>
      </c>
      <c r="X23" s="32">
        <v>1234</v>
      </c>
      <c r="Y23" s="23">
        <v>20</v>
      </c>
    </row>
    <row r="24" spans="1:25" hidden="1">
      <c r="A24" s="23">
        <v>17</v>
      </c>
      <c r="B24" s="24" t="s">
        <v>83</v>
      </c>
      <c r="C24" s="25"/>
      <c r="D24" s="33">
        <v>1</v>
      </c>
      <c r="E24" s="26" t="s">
        <v>81</v>
      </c>
      <c r="F24" s="27">
        <v>55000</v>
      </c>
      <c r="G24" s="28" t="s">
        <v>30</v>
      </c>
      <c r="H24" s="28" t="s">
        <v>84</v>
      </c>
      <c r="I24" s="28" t="s">
        <v>84</v>
      </c>
      <c r="J24" s="28" t="s">
        <v>30</v>
      </c>
      <c r="K24" s="28" t="s">
        <v>30</v>
      </c>
      <c r="L24" s="28" t="s">
        <v>30</v>
      </c>
      <c r="M24" s="28"/>
      <c r="N24" s="28"/>
      <c r="O24" s="28"/>
      <c r="P24" s="23" t="s">
        <v>31</v>
      </c>
      <c r="Q24" s="29" t="s">
        <v>32</v>
      </c>
      <c r="R24" s="23"/>
      <c r="S24" s="30">
        <v>50000</v>
      </c>
      <c r="T24" s="31">
        <v>42500</v>
      </c>
      <c r="U24" s="31">
        <v>5000</v>
      </c>
      <c r="V24" s="31">
        <v>2500</v>
      </c>
      <c r="W24" s="23" t="s">
        <v>85</v>
      </c>
      <c r="X24" s="32">
        <v>1235</v>
      </c>
      <c r="Y24" s="23">
        <v>20</v>
      </c>
    </row>
    <row r="25" spans="1:25" ht="45" hidden="1">
      <c r="A25" s="23">
        <v>18</v>
      </c>
      <c r="B25" s="24" t="s">
        <v>86</v>
      </c>
      <c r="C25" s="25">
        <v>1</v>
      </c>
      <c r="D25" s="25"/>
      <c r="E25" s="26" t="s">
        <v>87</v>
      </c>
      <c r="F25" s="27">
        <v>40000</v>
      </c>
      <c r="G25" s="28" t="s">
        <v>30</v>
      </c>
      <c r="H25" s="28" t="s">
        <v>88</v>
      </c>
      <c r="I25" s="28" t="s">
        <v>89</v>
      </c>
      <c r="J25" s="28" t="s">
        <v>30</v>
      </c>
      <c r="K25" s="28" t="s">
        <v>30</v>
      </c>
      <c r="L25" s="28" t="s">
        <v>30</v>
      </c>
      <c r="M25" s="28"/>
      <c r="N25" s="28"/>
      <c r="O25" s="28"/>
      <c r="P25" s="23" t="s">
        <v>31</v>
      </c>
      <c r="Q25" s="29" t="s">
        <v>32</v>
      </c>
      <c r="R25" s="23"/>
      <c r="S25" s="30">
        <v>100000</v>
      </c>
      <c r="T25" s="31">
        <v>85000</v>
      </c>
      <c r="U25" s="31">
        <v>10000</v>
      </c>
      <c r="V25" s="31">
        <v>5000</v>
      </c>
      <c r="W25" s="23" t="s">
        <v>90</v>
      </c>
      <c r="X25" s="32">
        <v>1236</v>
      </c>
      <c r="Y25" s="23">
        <v>20</v>
      </c>
    </row>
    <row r="26" spans="1:25" ht="30">
      <c r="A26" s="23">
        <v>19</v>
      </c>
      <c r="B26" s="34" t="s">
        <v>91</v>
      </c>
      <c r="C26" s="35"/>
      <c r="D26" s="35">
        <v>1</v>
      </c>
      <c r="E26" s="36" t="s">
        <v>92</v>
      </c>
      <c r="F26" s="37">
        <v>55000</v>
      </c>
      <c r="G26" s="37" t="s">
        <v>93</v>
      </c>
      <c r="H26" s="37" t="s">
        <v>93</v>
      </c>
      <c r="I26" s="37"/>
      <c r="J26" s="36" t="s">
        <v>92</v>
      </c>
      <c r="K26" s="37"/>
      <c r="L26" s="37"/>
      <c r="M26" s="38"/>
      <c r="N26" s="39"/>
      <c r="O26" s="27"/>
      <c r="P26" s="27" t="s">
        <v>94</v>
      </c>
      <c r="Q26" s="40" t="s">
        <v>95</v>
      </c>
      <c r="R26" s="27"/>
      <c r="S26" s="41">
        <v>30000</v>
      </c>
      <c r="T26" s="42">
        <v>27000</v>
      </c>
      <c r="U26" s="42">
        <v>3000</v>
      </c>
      <c r="V26" s="42">
        <v>0</v>
      </c>
      <c r="W26" s="27" t="s">
        <v>96</v>
      </c>
      <c r="X26" s="43" t="s">
        <v>97</v>
      </c>
      <c r="Y26" s="27">
        <v>60</v>
      </c>
    </row>
    <row r="27" spans="1:25" ht="30">
      <c r="A27" s="23">
        <v>20</v>
      </c>
      <c r="B27" s="34" t="s">
        <v>98</v>
      </c>
      <c r="C27" s="35"/>
      <c r="D27" s="35">
        <v>1</v>
      </c>
      <c r="E27" s="36" t="s">
        <v>92</v>
      </c>
      <c r="F27" s="37">
        <v>55000</v>
      </c>
      <c r="G27" s="37" t="s">
        <v>93</v>
      </c>
      <c r="H27" s="37" t="s">
        <v>93</v>
      </c>
      <c r="I27" s="37"/>
      <c r="J27" s="36" t="s">
        <v>92</v>
      </c>
      <c r="K27" s="37"/>
      <c r="L27" s="37"/>
      <c r="M27" s="38"/>
      <c r="N27" s="39"/>
      <c r="O27" s="27"/>
      <c r="P27" s="27" t="s">
        <v>94</v>
      </c>
      <c r="Q27" s="40" t="s">
        <v>95</v>
      </c>
      <c r="R27" s="27"/>
      <c r="S27" s="41">
        <v>50000</v>
      </c>
      <c r="T27" s="42">
        <v>45000</v>
      </c>
      <c r="U27" s="42">
        <v>5000</v>
      </c>
      <c r="V27" s="42">
        <v>0</v>
      </c>
      <c r="W27" s="27" t="s">
        <v>96</v>
      </c>
      <c r="X27" s="43" t="s">
        <v>99</v>
      </c>
      <c r="Y27" s="27">
        <v>60</v>
      </c>
    </row>
    <row r="28" spans="1:25" ht="90">
      <c r="A28" s="23">
        <v>21</v>
      </c>
      <c r="B28" s="44" t="s">
        <v>100</v>
      </c>
      <c r="C28" s="35"/>
      <c r="D28" s="35">
        <v>1</v>
      </c>
      <c r="E28" s="36" t="s">
        <v>101</v>
      </c>
      <c r="F28" s="45">
        <v>55000</v>
      </c>
      <c r="G28" s="37" t="s">
        <v>93</v>
      </c>
      <c r="H28" s="37"/>
      <c r="I28" s="37"/>
      <c r="J28" s="37"/>
      <c r="K28" s="37"/>
      <c r="L28" s="37"/>
      <c r="M28" s="38"/>
      <c r="N28" s="39"/>
      <c r="O28" s="27"/>
      <c r="P28" s="45" t="s">
        <v>94</v>
      </c>
      <c r="Q28" s="46" t="s">
        <v>95</v>
      </c>
      <c r="R28" s="27"/>
      <c r="S28" s="47">
        <v>50000</v>
      </c>
      <c r="T28" s="48">
        <v>45000</v>
      </c>
      <c r="U28" s="48">
        <v>5000</v>
      </c>
      <c r="V28" s="48"/>
      <c r="W28" s="27" t="s">
        <v>102</v>
      </c>
      <c r="X28" s="43"/>
      <c r="Y28" s="49">
        <v>60</v>
      </c>
    </row>
    <row r="29" spans="1:25" ht="90">
      <c r="A29" s="23">
        <v>22</v>
      </c>
      <c r="B29" s="44" t="s">
        <v>103</v>
      </c>
      <c r="C29" s="35"/>
      <c r="D29" s="35">
        <v>1</v>
      </c>
      <c r="E29" s="37" t="s">
        <v>104</v>
      </c>
      <c r="F29" s="45">
        <v>55000</v>
      </c>
      <c r="G29" s="37" t="s">
        <v>93</v>
      </c>
      <c r="H29" s="37"/>
      <c r="I29" s="37"/>
      <c r="J29" s="37"/>
      <c r="K29" s="37"/>
      <c r="L29" s="37"/>
      <c r="M29" s="38"/>
      <c r="N29" s="39"/>
      <c r="O29" s="27"/>
      <c r="P29" s="45" t="s">
        <v>94</v>
      </c>
      <c r="Q29" s="46" t="s">
        <v>95</v>
      </c>
      <c r="R29" s="27"/>
      <c r="S29" s="47">
        <v>100000</v>
      </c>
      <c r="T29" s="48">
        <v>90000</v>
      </c>
      <c r="U29" s="48">
        <v>10000</v>
      </c>
      <c r="V29" s="48"/>
      <c r="W29" s="27" t="s">
        <v>102</v>
      </c>
      <c r="X29" s="43"/>
      <c r="Y29" s="49">
        <v>60</v>
      </c>
    </row>
    <row r="30" spans="1:25" ht="30">
      <c r="A30" s="23">
        <v>23</v>
      </c>
      <c r="B30" s="50" t="s">
        <v>105</v>
      </c>
      <c r="C30" s="51">
        <v>1</v>
      </c>
      <c r="D30" s="51"/>
      <c r="E30" s="52" t="s">
        <v>106</v>
      </c>
      <c r="F30" s="53">
        <v>40000</v>
      </c>
      <c r="G30" s="54" t="s">
        <v>52</v>
      </c>
      <c r="H30" s="54" t="s">
        <v>52</v>
      </c>
      <c r="I30" s="54" t="s">
        <v>52</v>
      </c>
      <c r="J30" s="54" t="s">
        <v>52</v>
      </c>
      <c r="K30" s="54"/>
      <c r="L30" s="54" t="s">
        <v>52</v>
      </c>
      <c r="M30" s="54"/>
      <c r="N30" s="54"/>
      <c r="O30" s="55"/>
      <c r="P30" s="55" t="s">
        <v>106</v>
      </c>
      <c r="Q30" s="46" t="s">
        <v>95</v>
      </c>
      <c r="R30" s="54"/>
      <c r="S30" s="56">
        <v>50000</v>
      </c>
      <c r="T30" s="57">
        <v>45000</v>
      </c>
      <c r="U30" s="57">
        <v>5000</v>
      </c>
      <c r="V30" s="57"/>
      <c r="W30" s="37"/>
      <c r="X30" s="14"/>
      <c r="Y30" s="58">
        <v>60</v>
      </c>
    </row>
    <row r="31" spans="1:25" hidden="1">
      <c r="S31">
        <f>SUM(S8:S30)</f>
        <v>1230000</v>
      </c>
      <c r="T31">
        <f t="shared" ref="T31:U31" si="0">SUM(T8:T30)</f>
        <v>1059500</v>
      </c>
      <c r="U31">
        <f t="shared" si="0"/>
        <v>123000</v>
      </c>
      <c r="V31">
        <f t="shared" ref="V31" si="1">SUM(V8:V30)</f>
        <v>47500</v>
      </c>
    </row>
  </sheetData>
  <autoFilter ref="A5:Y31">
    <filterColumn colId="24">
      <filters>
        <filter val="60"/>
      </filters>
    </filterColumn>
  </autoFilter>
  <mergeCells count="28">
    <mergeCell ref="Y5:Y6"/>
    <mergeCell ref="N5:N6"/>
    <mergeCell ref="O5:O6"/>
    <mergeCell ref="P5:P6"/>
    <mergeCell ref="Q5:Q6"/>
    <mergeCell ref="R5:R6"/>
    <mergeCell ref="S5:S7"/>
    <mergeCell ref="T5:T6"/>
    <mergeCell ref="U5:U6"/>
    <mergeCell ref="V5:V6"/>
    <mergeCell ref="W5:W6"/>
    <mergeCell ref="X5:X6"/>
    <mergeCell ref="M5:M6"/>
    <mergeCell ref="A1:Y1"/>
    <mergeCell ref="A2:Y2"/>
    <mergeCell ref="A3:Y3"/>
    <mergeCell ref="A5:A6"/>
    <mergeCell ref="B5:B6"/>
    <mergeCell ref="C5:C6"/>
    <mergeCell ref="D5:D6"/>
    <mergeCell ref="E5:E6"/>
    <mergeCell ref="F5:F7"/>
    <mergeCell ref="G5:G6"/>
    <mergeCell ref="H5:H6"/>
    <mergeCell ref="I5:I6"/>
    <mergeCell ref="J5:J6"/>
    <mergeCell ref="K5:K6"/>
    <mergeCell ref="L5:L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filterMode="1"/>
  <dimension ref="A1:Y67"/>
  <sheetViews>
    <sheetView topLeftCell="F1" workbookViewId="0">
      <selection activeCell="T32" sqref="T32:U66"/>
    </sheetView>
  </sheetViews>
  <sheetFormatPr defaultRowHeight="15"/>
  <sheetData>
    <row r="1" spans="1:25" ht="16.5">
      <c r="A1" s="639" t="s">
        <v>0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40"/>
      <c r="Y1" s="641"/>
    </row>
    <row r="2" spans="1:25" ht="16.5">
      <c r="A2" s="639" t="s">
        <v>1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1"/>
    </row>
    <row r="3" spans="1:25" ht="16.5">
      <c r="A3" s="639" t="s">
        <v>107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1"/>
    </row>
    <row r="4" spans="1:25">
      <c r="A4" s="642" t="s">
        <v>3</v>
      </c>
      <c r="B4" s="645" t="s">
        <v>4</v>
      </c>
      <c r="C4" s="648" t="s">
        <v>5</v>
      </c>
      <c r="D4" s="648" t="s">
        <v>6</v>
      </c>
      <c r="E4" s="642" t="s">
        <v>7</v>
      </c>
      <c r="F4" s="651" t="s">
        <v>8</v>
      </c>
      <c r="G4" s="654" t="s">
        <v>9</v>
      </c>
      <c r="H4" s="654" t="s">
        <v>10</v>
      </c>
      <c r="I4" s="654" t="s">
        <v>11</v>
      </c>
      <c r="J4" s="654" t="s">
        <v>12</v>
      </c>
      <c r="K4" s="636" t="s">
        <v>13</v>
      </c>
      <c r="L4" s="636" t="s">
        <v>14</v>
      </c>
      <c r="M4" s="636" t="s">
        <v>15</v>
      </c>
      <c r="N4" s="636" t="s">
        <v>16</v>
      </c>
      <c r="O4" s="636" t="s">
        <v>17</v>
      </c>
      <c r="P4" s="660" t="s">
        <v>18</v>
      </c>
      <c r="Q4" s="660" t="s">
        <v>19</v>
      </c>
      <c r="R4" s="660" t="s">
        <v>20</v>
      </c>
      <c r="S4" s="663" t="s">
        <v>21</v>
      </c>
      <c r="T4" s="663" t="s">
        <v>22</v>
      </c>
      <c r="U4" s="663" t="s">
        <v>23</v>
      </c>
      <c r="V4" s="666" t="s">
        <v>24</v>
      </c>
      <c r="W4" s="669" t="s">
        <v>25</v>
      </c>
      <c r="X4" s="669" t="s">
        <v>108</v>
      </c>
      <c r="Y4" s="657" t="s">
        <v>27</v>
      </c>
    </row>
    <row r="5" spans="1:25" hidden="1">
      <c r="A5" s="643"/>
      <c r="B5" s="646"/>
      <c r="C5" s="649"/>
      <c r="D5" s="649"/>
      <c r="E5" s="643"/>
      <c r="F5" s="652"/>
      <c r="G5" s="655"/>
      <c r="H5" s="655"/>
      <c r="I5" s="655"/>
      <c r="J5" s="655"/>
      <c r="K5" s="637"/>
      <c r="L5" s="637"/>
      <c r="M5" s="637"/>
      <c r="N5" s="637"/>
      <c r="O5" s="637"/>
      <c r="P5" s="661"/>
      <c r="Q5" s="661"/>
      <c r="R5" s="661"/>
      <c r="S5" s="664"/>
      <c r="T5" s="664"/>
      <c r="U5" s="664"/>
      <c r="V5" s="667"/>
      <c r="W5" s="670"/>
      <c r="X5" s="670"/>
      <c r="Y5" s="658"/>
    </row>
    <row r="6" spans="1:25" hidden="1">
      <c r="A6" s="643"/>
      <c r="B6" s="646"/>
      <c r="C6" s="649"/>
      <c r="D6" s="649"/>
      <c r="E6" s="643"/>
      <c r="F6" s="652"/>
      <c r="G6" s="655"/>
      <c r="H6" s="655"/>
      <c r="I6" s="655"/>
      <c r="J6" s="655"/>
      <c r="K6" s="637"/>
      <c r="L6" s="637"/>
      <c r="M6" s="637"/>
      <c r="N6" s="637"/>
      <c r="O6" s="637"/>
      <c r="P6" s="661"/>
      <c r="Q6" s="661"/>
      <c r="R6" s="661"/>
      <c r="S6" s="664"/>
      <c r="T6" s="664"/>
      <c r="U6" s="664"/>
      <c r="V6" s="667"/>
      <c r="W6" s="670"/>
      <c r="X6" s="670"/>
      <c r="Y6" s="658"/>
    </row>
    <row r="7" spans="1:25" hidden="1">
      <c r="A7" s="643"/>
      <c r="B7" s="646"/>
      <c r="C7" s="649"/>
      <c r="D7" s="649"/>
      <c r="E7" s="643"/>
      <c r="F7" s="652"/>
      <c r="G7" s="655"/>
      <c r="H7" s="655"/>
      <c r="I7" s="655"/>
      <c r="J7" s="655"/>
      <c r="K7" s="637"/>
      <c r="L7" s="637"/>
      <c r="M7" s="637"/>
      <c r="N7" s="637"/>
      <c r="O7" s="637"/>
      <c r="P7" s="661"/>
      <c r="Q7" s="661"/>
      <c r="R7" s="661"/>
      <c r="S7" s="664"/>
      <c r="T7" s="664"/>
      <c r="U7" s="664"/>
      <c r="V7" s="667"/>
      <c r="W7" s="670"/>
      <c r="X7" s="670"/>
      <c r="Y7" s="658"/>
    </row>
    <row r="8" spans="1:25" hidden="1">
      <c r="A8" s="644"/>
      <c r="B8" s="647"/>
      <c r="C8" s="650"/>
      <c r="D8" s="650"/>
      <c r="E8" s="644"/>
      <c r="F8" s="653"/>
      <c r="G8" s="656"/>
      <c r="H8" s="656"/>
      <c r="I8" s="656"/>
      <c r="J8" s="656"/>
      <c r="K8" s="638"/>
      <c r="L8" s="638"/>
      <c r="M8" s="638"/>
      <c r="N8" s="638"/>
      <c r="O8" s="638"/>
      <c r="P8" s="662"/>
      <c r="Q8" s="662"/>
      <c r="R8" s="662"/>
      <c r="S8" s="665"/>
      <c r="T8" s="665"/>
      <c r="U8" s="665"/>
      <c r="V8" s="668"/>
      <c r="W8" s="671"/>
      <c r="X8" s="671"/>
      <c r="Y8" s="659"/>
    </row>
    <row r="9" spans="1:25" ht="60" hidden="1">
      <c r="A9" s="59">
        <v>1</v>
      </c>
      <c r="B9" s="26" t="s">
        <v>109</v>
      </c>
      <c r="C9" s="60">
        <v>1</v>
      </c>
      <c r="D9" s="61"/>
      <c r="E9" s="62" t="s">
        <v>110</v>
      </c>
      <c r="F9" s="61" t="s">
        <v>111</v>
      </c>
      <c r="G9" s="61" t="s">
        <v>112</v>
      </c>
      <c r="H9" s="63" t="s">
        <v>113</v>
      </c>
      <c r="I9" s="64" t="s">
        <v>114</v>
      </c>
      <c r="J9" s="63" t="s">
        <v>113</v>
      </c>
      <c r="K9" s="63" t="s">
        <v>113</v>
      </c>
      <c r="L9" s="63" t="s">
        <v>113</v>
      </c>
      <c r="M9" s="65" t="s">
        <v>110</v>
      </c>
      <c r="N9" s="65" t="s">
        <v>110</v>
      </c>
      <c r="O9" s="65" t="s">
        <v>110</v>
      </c>
      <c r="P9" s="66" t="s">
        <v>94</v>
      </c>
      <c r="Q9" s="66" t="s">
        <v>95</v>
      </c>
      <c r="R9" s="39"/>
      <c r="S9" s="67">
        <v>30000</v>
      </c>
      <c r="T9" s="67">
        <v>25500</v>
      </c>
      <c r="U9" s="67">
        <v>3000</v>
      </c>
      <c r="V9" s="67">
        <v>1500</v>
      </c>
      <c r="W9" s="68" t="s">
        <v>115</v>
      </c>
      <c r="X9" s="63">
        <v>963019</v>
      </c>
      <c r="Y9" s="69">
        <v>20</v>
      </c>
    </row>
    <row r="10" spans="1:25" ht="60" hidden="1">
      <c r="A10" s="59">
        <v>2</v>
      </c>
      <c r="B10" s="26" t="s">
        <v>116</v>
      </c>
      <c r="C10" s="60">
        <v>1</v>
      </c>
      <c r="D10" s="61"/>
      <c r="E10" s="62" t="s">
        <v>117</v>
      </c>
      <c r="F10" s="61">
        <v>10000</v>
      </c>
      <c r="G10" s="61" t="s">
        <v>112</v>
      </c>
      <c r="H10" s="63" t="s">
        <v>113</v>
      </c>
      <c r="I10" s="70" t="s">
        <v>118</v>
      </c>
      <c r="J10" s="63" t="s">
        <v>113</v>
      </c>
      <c r="K10" s="70" t="s">
        <v>118</v>
      </c>
      <c r="L10" s="63" t="s">
        <v>113</v>
      </c>
      <c r="M10" s="65" t="s">
        <v>117</v>
      </c>
      <c r="N10" s="65" t="s">
        <v>117</v>
      </c>
      <c r="O10" s="65" t="s">
        <v>117</v>
      </c>
      <c r="P10" s="66" t="s">
        <v>94</v>
      </c>
      <c r="Q10" s="66" t="s">
        <v>95</v>
      </c>
      <c r="R10" s="39"/>
      <c r="S10" s="67">
        <v>30000</v>
      </c>
      <c r="T10" s="67">
        <v>25500</v>
      </c>
      <c r="U10" s="67">
        <v>3000</v>
      </c>
      <c r="V10" s="67">
        <v>1500</v>
      </c>
      <c r="W10" s="68" t="s">
        <v>115</v>
      </c>
      <c r="X10" s="63">
        <v>312593</v>
      </c>
      <c r="Y10" s="69">
        <v>20</v>
      </c>
    </row>
    <row r="11" spans="1:25" ht="45" hidden="1">
      <c r="A11" s="59">
        <v>3</v>
      </c>
      <c r="B11" s="26" t="s">
        <v>119</v>
      </c>
      <c r="C11" s="60">
        <v>1</v>
      </c>
      <c r="D11" s="61"/>
      <c r="E11" s="62" t="s">
        <v>120</v>
      </c>
      <c r="F11" s="61" t="s">
        <v>111</v>
      </c>
      <c r="G11" s="61" t="s">
        <v>112</v>
      </c>
      <c r="H11" s="63" t="s">
        <v>113</v>
      </c>
      <c r="I11" s="64" t="s">
        <v>121</v>
      </c>
      <c r="J11" s="63" t="s">
        <v>113</v>
      </c>
      <c r="K11" s="63" t="s">
        <v>113</v>
      </c>
      <c r="L11" s="63" t="s">
        <v>113</v>
      </c>
      <c r="M11" s="65" t="s">
        <v>120</v>
      </c>
      <c r="N11" s="65" t="s">
        <v>120</v>
      </c>
      <c r="O11" s="65" t="s">
        <v>120</v>
      </c>
      <c r="P11" s="66" t="s">
        <v>94</v>
      </c>
      <c r="Q11" s="66" t="s">
        <v>95</v>
      </c>
      <c r="R11" s="39"/>
      <c r="S11" s="67">
        <v>50000</v>
      </c>
      <c r="T11" s="67">
        <v>42500</v>
      </c>
      <c r="U11" s="67">
        <v>5000</v>
      </c>
      <c r="V11" s="67">
        <v>2500</v>
      </c>
      <c r="W11" s="68" t="s">
        <v>115</v>
      </c>
      <c r="X11" s="63">
        <v>963013</v>
      </c>
      <c r="Y11" s="69">
        <v>20</v>
      </c>
    </row>
    <row r="12" spans="1:25" ht="75" hidden="1">
      <c r="A12" s="59">
        <v>4</v>
      </c>
      <c r="B12" s="26" t="s">
        <v>122</v>
      </c>
      <c r="C12" s="64">
        <v>1</v>
      </c>
      <c r="D12" s="61"/>
      <c r="E12" s="62" t="s">
        <v>123</v>
      </c>
      <c r="F12" s="61" t="s">
        <v>111</v>
      </c>
      <c r="G12" s="61" t="s">
        <v>112</v>
      </c>
      <c r="H12" s="63" t="s">
        <v>113</v>
      </c>
      <c r="I12" s="64" t="s">
        <v>124</v>
      </c>
      <c r="J12" s="63" t="s">
        <v>113</v>
      </c>
      <c r="K12" s="63" t="s">
        <v>113</v>
      </c>
      <c r="L12" s="63" t="s">
        <v>113</v>
      </c>
      <c r="M12" s="65" t="s">
        <v>123</v>
      </c>
      <c r="N12" s="65" t="s">
        <v>123</v>
      </c>
      <c r="O12" s="65" t="s">
        <v>123</v>
      </c>
      <c r="P12" s="66" t="s">
        <v>94</v>
      </c>
      <c r="Q12" s="66" t="s">
        <v>95</v>
      </c>
      <c r="R12" s="39"/>
      <c r="S12" s="67">
        <v>30000</v>
      </c>
      <c r="T12" s="67">
        <v>25500</v>
      </c>
      <c r="U12" s="67">
        <v>3000</v>
      </c>
      <c r="V12" s="67">
        <v>1500</v>
      </c>
      <c r="W12" s="68" t="s">
        <v>115</v>
      </c>
      <c r="X12" s="63">
        <v>963020</v>
      </c>
      <c r="Y12" s="69">
        <v>20</v>
      </c>
    </row>
    <row r="13" spans="1:25" ht="75" hidden="1">
      <c r="A13" s="59">
        <v>5</v>
      </c>
      <c r="B13" s="26" t="s">
        <v>125</v>
      </c>
      <c r="C13" s="60">
        <v>1</v>
      </c>
      <c r="D13" s="61"/>
      <c r="E13" s="62" t="s">
        <v>126</v>
      </c>
      <c r="F13" s="61" t="s">
        <v>111</v>
      </c>
      <c r="G13" s="61" t="s">
        <v>112</v>
      </c>
      <c r="H13" s="63" t="s">
        <v>113</v>
      </c>
      <c r="I13" s="64" t="s">
        <v>127</v>
      </c>
      <c r="J13" s="63" t="s">
        <v>113</v>
      </c>
      <c r="K13" s="63" t="s">
        <v>113</v>
      </c>
      <c r="L13" s="63" t="s">
        <v>113</v>
      </c>
      <c r="M13" s="65" t="s">
        <v>126</v>
      </c>
      <c r="N13" s="65" t="s">
        <v>126</v>
      </c>
      <c r="O13" s="65" t="s">
        <v>126</v>
      </c>
      <c r="P13" s="66" t="s">
        <v>94</v>
      </c>
      <c r="Q13" s="66" t="s">
        <v>95</v>
      </c>
      <c r="R13" s="39"/>
      <c r="S13" s="67">
        <v>20000</v>
      </c>
      <c r="T13" s="67">
        <v>17000</v>
      </c>
      <c r="U13" s="67">
        <v>2000</v>
      </c>
      <c r="V13" s="67">
        <v>1000</v>
      </c>
      <c r="W13" s="68" t="s">
        <v>115</v>
      </c>
      <c r="X13" s="63">
        <v>963014</v>
      </c>
      <c r="Y13" s="69">
        <v>20</v>
      </c>
    </row>
    <row r="14" spans="1:25" ht="45" hidden="1">
      <c r="A14" s="59">
        <v>6</v>
      </c>
      <c r="B14" s="26" t="s">
        <v>128</v>
      </c>
      <c r="C14" s="60">
        <v>1</v>
      </c>
      <c r="D14" s="61"/>
      <c r="E14" s="62" t="s">
        <v>56</v>
      </c>
      <c r="F14" s="61" t="s">
        <v>111</v>
      </c>
      <c r="G14" s="61" t="s">
        <v>112</v>
      </c>
      <c r="H14" s="63" t="s">
        <v>113</v>
      </c>
      <c r="I14" s="64" t="s">
        <v>129</v>
      </c>
      <c r="J14" s="63" t="s">
        <v>113</v>
      </c>
      <c r="K14" s="63" t="s">
        <v>113</v>
      </c>
      <c r="L14" s="63" t="s">
        <v>113</v>
      </c>
      <c r="M14" s="65" t="s">
        <v>56</v>
      </c>
      <c r="N14" s="65" t="s">
        <v>56</v>
      </c>
      <c r="O14" s="65" t="s">
        <v>56</v>
      </c>
      <c r="P14" s="66" t="s">
        <v>94</v>
      </c>
      <c r="Q14" s="66" t="s">
        <v>95</v>
      </c>
      <c r="R14" s="39"/>
      <c r="S14" s="67">
        <v>50000</v>
      </c>
      <c r="T14" s="67">
        <v>42500</v>
      </c>
      <c r="U14" s="67">
        <v>5000</v>
      </c>
      <c r="V14" s="67">
        <v>2500</v>
      </c>
      <c r="W14" s="68" t="s">
        <v>115</v>
      </c>
      <c r="X14" s="63">
        <v>963015</v>
      </c>
      <c r="Y14" s="69">
        <v>20</v>
      </c>
    </row>
    <row r="15" spans="1:25" ht="45" hidden="1">
      <c r="A15" s="59">
        <v>7</v>
      </c>
      <c r="B15" s="26" t="s">
        <v>130</v>
      </c>
      <c r="C15" s="60">
        <v>1</v>
      </c>
      <c r="D15" s="61"/>
      <c r="E15" s="62" t="s">
        <v>123</v>
      </c>
      <c r="F15" s="61" t="s">
        <v>111</v>
      </c>
      <c r="G15" s="61" t="s">
        <v>112</v>
      </c>
      <c r="H15" s="63" t="s">
        <v>113</v>
      </c>
      <c r="I15" s="64" t="s">
        <v>131</v>
      </c>
      <c r="J15" s="63" t="s">
        <v>113</v>
      </c>
      <c r="K15" s="63" t="s">
        <v>113</v>
      </c>
      <c r="L15" s="63" t="s">
        <v>113</v>
      </c>
      <c r="M15" s="65" t="s">
        <v>123</v>
      </c>
      <c r="N15" s="65" t="s">
        <v>123</v>
      </c>
      <c r="O15" s="65" t="s">
        <v>123</v>
      </c>
      <c r="P15" s="66" t="s">
        <v>94</v>
      </c>
      <c r="Q15" s="66" t="s">
        <v>95</v>
      </c>
      <c r="R15" s="39"/>
      <c r="S15" s="67">
        <v>30000</v>
      </c>
      <c r="T15" s="67">
        <v>25500</v>
      </c>
      <c r="U15" s="67">
        <v>3000</v>
      </c>
      <c r="V15" s="67">
        <v>1500</v>
      </c>
      <c r="W15" s="68" t="s">
        <v>115</v>
      </c>
      <c r="X15" s="63">
        <v>963021</v>
      </c>
      <c r="Y15" s="69">
        <v>20</v>
      </c>
    </row>
    <row r="16" spans="1:25" ht="75" hidden="1">
      <c r="A16" s="59">
        <v>8</v>
      </c>
      <c r="B16" s="26" t="s">
        <v>132</v>
      </c>
      <c r="C16" s="64">
        <v>1</v>
      </c>
      <c r="D16" s="61"/>
      <c r="E16" s="62" t="s">
        <v>123</v>
      </c>
      <c r="F16" s="61" t="s">
        <v>111</v>
      </c>
      <c r="G16" s="61" t="s">
        <v>112</v>
      </c>
      <c r="H16" s="63" t="s">
        <v>113</v>
      </c>
      <c r="I16" s="64" t="s">
        <v>133</v>
      </c>
      <c r="J16" s="63" t="s">
        <v>113</v>
      </c>
      <c r="K16" s="63" t="s">
        <v>113</v>
      </c>
      <c r="L16" s="63" t="s">
        <v>113</v>
      </c>
      <c r="M16" s="65" t="s">
        <v>123</v>
      </c>
      <c r="N16" s="65" t="s">
        <v>123</v>
      </c>
      <c r="O16" s="65" t="s">
        <v>123</v>
      </c>
      <c r="P16" s="66" t="s">
        <v>94</v>
      </c>
      <c r="Q16" s="66" t="s">
        <v>95</v>
      </c>
      <c r="R16" s="39"/>
      <c r="S16" s="67">
        <v>30000</v>
      </c>
      <c r="T16" s="67">
        <v>25500</v>
      </c>
      <c r="U16" s="67">
        <v>3000</v>
      </c>
      <c r="V16" s="67">
        <v>1500</v>
      </c>
      <c r="W16" s="68" t="s">
        <v>115</v>
      </c>
      <c r="X16" s="63">
        <v>312596</v>
      </c>
      <c r="Y16" s="69">
        <v>20</v>
      </c>
    </row>
    <row r="17" spans="1:25" ht="60" hidden="1">
      <c r="A17" s="59">
        <v>9</v>
      </c>
      <c r="B17" s="26" t="s">
        <v>134</v>
      </c>
      <c r="C17" s="60">
        <v>1</v>
      </c>
      <c r="D17" s="61"/>
      <c r="E17" s="62" t="s">
        <v>135</v>
      </c>
      <c r="F17" s="61" t="s">
        <v>111</v>
      </c>
      <c r="G17" s="61" t="s">
        <v>112</v>
      </c>
      <c r="H17" s="63" t="s">
        <v>113</v>
      </c>
      <c r="I17" s="64" t="s">
        <v>136</v>
      </c>
      <c r="J17" s="63" t="s">
        <v>113</v>
      </c>
      <c r="K17" s="63" t="s">
        <v>113</v>
      </c>
      <c r="L17" s="63" t="s">
        <v>113</v>
      </c>
      <c r="M17" s="65" t="s">
        <v>135</v>
      </c>
      <c r="N17" s="65" t="s">
        <v>135</v>
      </c>
      <c r="O17" s="65" t="s">
        <v>135</v>
      </c>
      <c r="P17" s="66" t="s">
        <v>94</v>
      </c>
      <c r="Q17" s="66" t="s">
        <v>95</v>
      </c>
      <c r="R17" s="39"/>
      <c r="S17" s="67">
        <v>30000</v>
      </c>
      <c r="T17" s="67">
        <v>25500</v>
      </c>
      <c r="U17" s="67">
        <v>3000</v>
      </c>
      <c r="V17" s="67">
        <v>1500</v>
      </c>
      <c r="W17" s="68" t="s">
        <v>115</v>
      </c>
      <c r="X17" s="63">
        <v>963017</v>
      </c>
      <c r="Y17" s="69">
        <v>20</v>
      </c>
    </row>
    <row r="18" spans="1:25" ht="75" hidden="1">
      <c r="A18" s="59">
        <v>10</v>
      </c>
      <c r="B18" s="26" t="s">
        <v>137</v>
      </c>
      <c r="C18" s="60">
        <v>1</v>
      </c>
      <c r="D18" s="61"/>
      <c r="E18" s="62" t="s">
        <v>56</v>
      </c>
      <c r="F18" s="61" t="s">
        <v>111</v>
      </c>
      <c r="G18" s="61" t="s">
        <v>112</v>
      </c>
      <c r="H18" s="63" t="s">
        <v>113</v>
      </c>
      <c r="I18" s="64" t="s">
        <v>138</v>
      </c>
      <c r="J18" s="63" t="s">
        <v>113</v>
      </c>
      <c r="K18" s="63" t="s">
        <v>113</v>
      </c>
      <c r="L18" s="63" t="s">
        <v>113</v>
      </c>
      <c r="M18" s="65" t="s">
        <v>56</v>
      </c>
      <c r="N18" s="65" t="s">
        <v>56</v>
      </c>
      <c r="O18" s="65" t="s">
        <v>56</v>
      </c>
      <c r="P18" s="66" t="s">
        <v>94</v>
      </c>
      <c r="Q18" s="66" t="s">
        <v>95</v>
      </c>
      <c r="R18" s="39"/>
      <c r="S18" s="67">
        <v>50000</v>
      </c>
      <c r="T18" s="67">
        <v>42500</v>
      </c>
      <c r="U18" s="67">
        <v>5000</v>
      </c>
      <c r="V18" s="67">
        <v>2500</v>
      </c>
      <c r="W18" s="68" t="s">
        <v>115</v>
      </c>
      <c r="X18" s="63">
        <v>963018</v>
      </c>
      <c r="Y18" s="69">
        <v>20</v>
      </c>
    </row>
    <row r="19" spans="1:25" ht="60" hidden="1">
      <c r="A19" s="59">
        <v>11</v>
      </c>
      <c r="B19" s="26" t="s">
        <v>139</v>
      </c>
      <c r="C19" s="60">
        <v>1</v>
      </c>
      <c r="D19" s="61"/>
      <c r="E19" s="62" t="s">
        <v>123</v>
      </c>
      <c r="F19" s="61" t="s">
        <v>111</v>
      </c>
      <c r="G19" s="61" t="s">
        <v>112</v>
      </c>
      <c r="H19" s="63" t="s">
        <v>113</v>
      </c>
      <c r="I19" s="70" t="s">
        <v>118</v>
      </c>
      <c r="J19" s="63" t="s">
        <v>113</v>
      </c>
      <c r="K19" s="70" t="s">
        <v>118</v>
      </c>
      <c r="L19" s="63" t="s">
        <v>113</v>
      </c>
      <c r="M19" s="65" t="s">
        <v>123</v>
      </c>
      <c r="N19" s="65" t="s">
        <v>123</v>
      </c>
      <c r="O19" s="65" t="s">
        <v>123</v>
      </c>
      <c r="P19" s="66" t="s">
        <v>94</v>
      </c>
      <c r="Q19" s="66" t="s">
        <v>95</v>
      </c>
      <c r="R19" s="39"/>
      <c r="S19" s="67">
        <v>30000</v>
      </c>
      <c r="T19" s="67">
        <v>25500</v>
      </c>
      <c r="U19" s="67">
        <v>3000</v>
      </c>
      <c r="V19" s="67">
        <v>1500</v>
      </c>
      <c r="W19" s="68" t="s">
        <v>115</v>
      </c>
      <c r="X19" s="63">
        <v>312595</v>
      </c>
      <c r="Y19" s="69">
        <v>20</v>
      </c>
    </row>
    <row r="20" spans="1:25" ht="60" hidden="1">
      <c r="A20" s="59">
        <v>12</v>
      </c>
      <c r="B20" s="26" t="s">
        <v>140</v>
      </c>
      <c r="C20" s="60">
        <v>1</v>
      </c>
      <c r="D20" s="61"/>
      <c r="E20" s="62" t="s">
        <v>123</v>
      </c>
      <c r="F20" s="61" t="s">
        <v>111</v>
      </c>
      <c r="G20" s="61" t="s">
        <v>112</v>
      </c>
      <c r="H20" s="63" t="s">
        <v>113</v>
      </c>
      <c r="I20" s="70" t="s">
        <v>118</v>
      </c>
      <c r="J20" s="63" t="s">
        <v>113</v>
      </c>
      <c r="K20" s="70" t="s">
        <v>118</v>
      </c>
      <c r="L20" s="63" t="s">
        <v>113</v>
      </c>
      <c r="M20" s="65" t="s">
        <v>123</v>
      </c>
      <c r="N20" s="65" t="s">
        <v>123</v>
      </c>
      <c r="O20" s="65" t="s">
        <v>123</v>
      </c>
      <c r="P20" s="66" t="s">
        <v>94</v>
      </c>
      <c r="Q20" s="66" t="s">
        <v>95</v>
      </c>
      <c r="R20" s="39"/>
      <c r="S20" s="67">
        <v>30000</v>
      </c>
      <c r="T20" s="67">
        <v>25500</v>
      </c>
      <c r="U20" s="67">
        <v>3000</v>
      </c>
      <c r="V20" s="67">
        <v>1500</v>
      </c>
      <c r="W20" s="68" t="s">
        <v>115</v>
      </c>
      <c r="X20" s="63">
        <v>312594</v>
      </c>
      <c r="Y20" s="69">
        <v>20</v>
      </c>
    </row>
    <row r="21" spans="1:25" ht="45" hidden="1">
      <c r="A21" s="59">
        <v>13</v>
      </c>
      <c r="B21" s="26" t="s">
        <v>141</v>
      </c>
      <c r="C21" s="64">
        <v>1</v>
      </c>
      <c r="D21" s="61"/>
      <c r="E21" s="62" t="s">
        <v>123</v>
      </c>
      <c r="F21" s="61">
        <v>20000</v>
      </c>
      <c r="G21" s="61" t="s">
        <v>112</v>
      </c>
      <c r="H21" s="63" t="s">
        <v>113</v>
      </c>
      <c r="I21" s="64" t="s">
        <v>131</v>
      </c>
      <c r="J21" s="63" t="s">
        <v>113</v>
      </c>
      <c r="K21" s="63" t="s">
        <v>113</v>
      </c>
      <c r="L21" s="63" t="s">
        <v>113</v>
      </c>
      <c r="M21" s="65" t="s">
        <v>123</v>
      </c>
      <c r="N21" s="65" t="s">
        <v>123</v>
      </c>
      <c r="O21" s="65" t="s">
        <v>123</v>
      </c>
      <c r="P21" s="66" t="s">
        <v>94</v>
      </c>
      <c r="Q21" s="66" t="s">
        <v>95</v>
      </c>
      <c r="R21" s="39"/>
      <c r="S21" s="67">
        <v>30000</v>
      </c>
      <c r="T21" s="67">
        <v>25500</v>
      </c>
      <c r="U21" s="67">
        <v>3000</v>
      </c>
      <c r="V21" s="67">
        <v>1500</v>
      </c>
      <c r="W21" s="68" t="s">
        <v>115</v>
      </c>
      <c r="X21" s="63">
        <v>963022</v>
      </c>
      <c r="Y21" s="69">
        <v>20</v>
      </c>
    </row>
    <row r="22" spans="1:25" ht="60" hidden="1">
      <c r="A22" s="59">
        <v>14</v>
      </c>
      <c r="B22" s="26" t="s">
        <v>142</v>
      </c>
      <c r="C22" s="60">
        <v>1</v>
      </c>
      <c r="D22" s="61"/>
      <c r="E22" s="62" t="s">
        <v>110</v>
      </c>
      <c r="F22" s="61">
        <v>30000</v>
      </c>
      <c r="G22" s="61" t="s">
        <v>112</v>
      </c>
      <c r="H22" s="63" t="s">
        <v>113</v>
      </c>
      <c r="I22" s="64" t="s">
        <v>143</v>
      </c>
      <c r="J22" s="63" t="s">
        <v>113</v>
      </c>
      <c r="K22" s="63" t="s">
        <v>113</v>
      </c>
      <c r="L22" s="63" t="s">
        <v>113</v>
      </c>
      <c r="M22" s="65" t="s">
        <v>110</v>
      </c>
      <c r="N22" s="65" t="s">
        <v>110</v>
      </c>
      <c r="O22" s="65" t="s">
        <v>110</v>
      </c>
      <c r="P22" s="66" t="s">
        <v>94</v>
      </c>
      <c r="Q22" s="66" t="s">
        <v>95</v>
      </c>
      <c r="R22" s="39"/>
      <c r="S22" s="67">
        <v>30000</v>
      </c>
      <c r="T22" s="67">
        <v>25500</v>
      </c>
      <c r="U22" s="67">
        <v>3000</v>
      </c>
      <c r="V22" s="67">
        <v>1500</v>
      </c>
      <c r="W22" s="68" t="s">
        <v>115</v>
      </c>
      <c r="X22" s="63">
        <v>312597</v>
      </c>
      <c r="Y22" s="69">
        <v>20</v>
      </c>
    </row>
    <row r="23" spans="1:25" ht="45" hidden="1">
      <c r="A23" s="59">
        <v>15</v>
      </c>
      <c r="B23" s="26" t="s">
        <v>144</v>
      </c>
      <c r="C23" s="60">
        <v>1</v>
      </c>
      <c r="D23" s="61"/>
      <c r="E23" s="62" t="s">
        <v>145</v>
      </c>
      <c r="F23" s="61">
        <v>35000</v>
      </c>
      <c r="G23" s="61" t="s">
        <v>112</v>
      </c>
      <c r="H23" s="63" t="s">
        <v>113</v>
      </c>
      <c r="I23" s="64" t="s">
        <v>146</v>
      </c>
      <c r="J23" s="63" t="s">
        <v>113</v>
      </c>
      <c r="K23" s="63" t="s">
        <v>113</v>
      </c>
      <c r="L23" s="63" t="s">
        <v>113</v>
      </c>
      <c r="M23" s="65" t="s">
        <v>145</v>
      </c>
      <c r="N23" s="65" t="s">
        <v>145</v>
      </c>
      <c r="O23" s="65" t="s">
        <v>145</v>
      </c>
      <c r="P23" s="66" t="s">
        <v>94</v>
      </c>
      <c r="Q23" s="66" t="s">
        <v>95</v>
      </c>
      <c r="R23" s="39"/>
      <c r="S23" s="67">
        <v>30000</v>
      </c>
      <c r="T23" s="67">
        <v>25500</v>
      </c>
      <c r="U23" s="67">
        <v>3000</v>
      </c>
      <c r="V23" s="67">
        <v>1500</v>
      </c>
      <c r="W23" s="68" t="s">
        <v>115</v>
      </c>
      <c r="X23" s="63">
        <v>312598</v>
      </c>
      <c r="Y23" s="69">
        <v>20</v>
      </c>
    </row>
    <row r="24" spans="1:25" ht="60" hidden="1">
      <c r="A24" s="59">
        <v>16</v>
      </c>
      <c r="B24" s="26" t="s">
        <v>147</v>
      </c>
      <c r="C24" s="60">
        <v>1</v>
      </c>
      <c r="D24" s="61"/>
      <c r="E24" s="62" t="s">
        <v>148</v>
      </c>
      <c r="F24" s="61">
        <v>30000</v>
      </c>
      <c r="G24" s="61" t="s">
        <v>112</v>
      </c>
      <c r="H24" s="63" t="s">
        <v>113</v>
      </c>
      <c r="I24" s="64" t="s">
        <v>149</v>
      </c>
      <c r="J24" s="63" t="s">
        <v>113</v>
      </c>
      <c r="K24" s="63" t="s">
        <v>113</v>
      </c>
      <c r="L24" s="63" t="s">
        <v>113</v>
      </c>
      <c r="M24" s="65" t="s">
        <v>148</v>
      </c>
      <c r="N24" s="65" t="s">
        <v>148</v>
      </c>
      <c r="O24" s="65" t="s">
        <v>148</v>
      </c>
      <c r="P24" s="66" t="s">
        <v>94</v>
      </c>
      <c r="Q24" s="66" t="s">
        <v>95</v>
      </c>
      <c r="R24" s="39"/>
      <c r="S24" s="67">
        <v>30000</v>
      </c>
      <c r="T24" s="67">
        <v>25500</v>
      </c>
      <c r="U24" s="67">
        <v>3000</v>
      </c>
      <c r="V24" s="67">
        <v>1500</v>
      </c>
      <c r="W24" s="68" t="s">
        <v>115</v>
      </c>
      <c r="X24" s="63">
        <v>312599</v>
      </c>
      <c r="Y24" s="69">
        <v>20</v>
      </c>
    </row>
    <row r="25" spans="1:25" ht="60" hidden="1">
      <c r="A25" s="59">
        <v>17</v>
      </c>
      <c r="B25" s="26" t="s">
        <v>150</v>
      </c>
      <c r="C25" s="60">
        <v>1</v>
      </c>
      <c r="D25" s="61"/>
      <c r="E25" s="62" t="s">
        <v>120</v>
      </c>
      <c r="F25" s="61">
        <v>30000</v>
      </c>
      <c r="G25" s="61" t="s">
        <v>112</v>
      </c>
      <c r="H25" s="63" t="s">
        <v>113</v>
      </c>
      <c r="I25" s="64" t="s">
        <v>151</v>
      </c>
      <c r="J25" s="63" t="s">
        <v>113</v>
      </c>
      <c r="K25" s="63" t="s">
        <v>113</v>
      </c>
      <c r="L25" s="63" t="s">
        <v>113</v>
      </c>
      <c r="M25" s="65" t="s">
        <v>120</v>
      </c>
      <c r="N25" s="65" t="s">
        <v>120</v>
      </c>
      <c r="O25" s="65" t="s">
        <v>120</v>
      </c>
      <c r="P25" s="66" t="s">
        <v>94</v>
      </c>
      <c r="Q25" s="66" t="s">
        <v>95</v>
      </c>
      <c r="R25" s="39"/>
      <c r="S25" s="67">
        <v>50000</v>
      </c>
      <c r="T25" s="67">
        <v>42500</v>
      </c>
      <c r="U25" s="67">
        <v>5000</v>
      </c>
      <c r="V25" s="67">
        <v>2500</v>
      </c>
      <c r="W25" s="68" t="s">
        <v>115</v>
      </c>
      <c r="X25" s="63">
        <v>963016</v>
      </c>
      <c r="Y25" s="69">
        <v>20</v>
      </c>
    </row>
    <row r="26" spans="1:25" ht="30" hidden="1">
      <c r="A26" s="59">
        <v>18</v>
      </c>
      <c r="B26" s="26" t="s">
        <v>152</v>
      </c>
      <c r="C26" s="60">
        <v>1</v>
      </c>
      <c r="D26" s="61"/>
      <c r="E26" s="62" t="s">
        <v>56</v>
      </c>
      <c r="F26" s="61">
        <v>35000</v>
      </c>
      <c r="G26" s="61" t="s">
        <v>112</v>
      </c>
      <c r="H26" s="63" t="s">
        <v>113</v>
      </c>
      <c r="I26" s="64" t="s">
        <v>153</v>
      </c>
      <c r="J26" s="63" t="s">
        <v>113</v>
      </c>
      <c r="K26" s="63" t="s">
        <v>113</v>
      </c>
      <c r="L26" s="63" t="s">
        <v>113</v>
      </c>
      <c r="M26" s="65" t="s">
        <v>56</v>
      </c>
      <c r="N26" s="65" t="s">
        <v>56</v>
      </c>
      <c r="O26" s="65" t="s">
        <v>56</v>
      </c>
      <c r="P26" s="66" t="s">
        <v>94</v>
      </c>
      <c r="Q26" s="66" t="s">
        <v>95</v>
      </c>
      <c r="R26" s="39"/>
      <c r="S26" s="67">
        <v>50000</v>
      </c>
      <c r="T26" s="67">
        <v>42500</v>
      </c>
      <c r="U26" s="67">
        <v>5000</v>
      </c>
      <c r="V26" s="67">
        <v>2500</v>
      </c>
      <c r="W26" s="68" t="s">
        <v>115</v>
      </c>
      <c r="X26" s="63">
        <v>963023</v>
      </c>
      <c r="Y26" s="69">
        <v>20</v>
      </c>
    </row>
    <row r="27" spans="1:25" ht="45" hidden="1">
      <c r="A27" s="59">
        <v>19</v>
      </c>
      <c r="B27" s="26" t="s">
        <v>154</v>
      </c>
      <c r="C27" s="60">
        <v>1</v>
      </c>
      <c r="D27" s="61"/>
      <c r="E27" s="62" t="s">
        <v>56</v>
      </c>
      <c r="F27" s="61">
        <v>30000</v>
      </c>
      <c r="G27" s="61" t="s">
        <v>112</v>
      </c>
      <c r="H27" s="63" t="s">
        <v>113</v>
      </c>
      <c r="I27" s="64" t="s">
        <v>155</v>
      </c>
      <c r="J27" s="63" t="s">
        <v>113</v>
      </c>
      <c r="K27" s="63" t="s">
        <v>113</v>
      </c>
      <c r="L27" s="63" t="s">
        <v>113</v>
      </c>
      <c r="M27" s="65" t="s">
        <v>56</v>
      </c>
      <c r="N27" s="65" t="s">
        <v>56</v>
      </c>
      <c r="O27" s="65" t="s">
        <v>56</v>
      </c>
      <c r="P27" s="66" t="s">
        <v>94</v>
      </c>
      <c r="Q27" s="66" t="s">
        <v>95</v>
      </c>
      <c r="R27" s="39"/>
      <c r="S27" s="67">
        <v>50000</v>
      </c>
      <c r="T27" s="67">
        <v>42500</v>
      </c>
      <c r="U27" s="67">
        <v>5000</v>
      </c>
      <c r="V27" s="67">
        <v>2500</v>
      </c>
      <c r="W27" s="68" t="s">
        <v>115</v>
      </c>
      <c r="X27" s="63">
        <v>963024</v>
      </c>
      <c r="Y27" s="69">
        <v>20</v>
      </c>
    </row>
    <row r="28" spans="1:25" ht="30" hidden="1">
      <c r="A28" s="59">
        <v>20</v>
      </c>
      <c r="B28" s="26" t="s">
        <v>156</v>
      </c>
      <c r="C28" s="60">
        <v>1</v>
      </c>
      <c r="D28" s="61"/>
      <c r="E28" s="62" t="s">
        <v>56</v>
      </c>
      <c r="F28" s="61">
        <v>18000</v>
      </c>
      <c r="G28" s="61" t="s">
        <v>112</v>
      </c>
      <c r="H28" s="63" t="s">
        <v>113</v>
      </c>
      <c r="I28" s="64" t="s">
        <v>153</v>
      </c>
      <c r="J28" s="63" t="s">
        <v>113</v>
      </c>
      <c r="K28" s="63" t="s">
        <v>113</v>
      </c>
      <c r="L28" s="63" t="s">
        <v>113</v>
      </c>
      <c r="M28" s="65" t="s">
        <v>56</v>
      </c>
      <c r="N28" s="65" t="s">
        <v>56</v>
      </c>
      <c r="O28" s="65" t="s">
        <v>56</v>
      </c>
      <c r="P28" s="66" t="s">
        <v>94</v>
      </c>
      <c r="Q28" s="66" t="s">
        <v>95</v>
      </c>
      <c r="R28" s="39"/>
      <c r="S28" s="67">
        <v>50000</v>
      </c>
      <c r="T28" s="67">
        <v>42500</v>
      </c>
      <c r="U28" s="67">
        <v>5000</v>
      </c>
      <c r="V28" s="67">
        <v>2500</v>
      </c>
      <c r="W28" s="68" t="s">
        <v>115</v>
      </c>
      <c r="X28" s="63">
        <v>963025</v>
      </c>
      <c r="Y28" s="69">
        <v>20</v>
      </c>
    </row>
    <row r="29" spans="1:25" ht="45" hidden="1">
      <c r="A29" s="59">
        <v>21</v>
      </c>
      <c r="B29" s="26" t="s">
        <v>157</v>
      </c>
      <c r="C29" s="60">
        <v>1</v>
      </c>
      <c r="D29" s="61"/>
      <c r="E29" s="62" t="s">
        <v>56</v>
      </c>
      <c r="F29" s="61">
        <v>30000</v>
      </c>
      <c r="G29" s="61" t="s">
        <v>112</v>
      </c>
      <c r="H29" s="63" t="s">
        <v>113</v>
      </c>
      <c r="I29" s="64" t="s">
        <v>153</v>
      </c>
      <c r="J29" s="63" t="s">
        <v>113</v>
      </c>
      <c r="K29" s="63" t="s">
        <v>113</v>
      </c>
      <c r="L29" s="63" t="s">
        <v>113</v>
      </c>
      <c r="M29" s="65" t="s">
        <v>56</v>
      </c>
      <c r="N29" s="65" t="s">
        <v>56</v>
      </c>
      <c r="O29" s="65" t="s">
        <v>56</v>
      </c>
      <c r="P29" s="66" t="s">
        <v>94</v>
      </c>
      <c r="Q29" s="66" t="s">
        <v>95</v>
      </c>
      <c r="R29" s="39"/>
      <c r="S29" s="67">
        <v>50000</v>
      </c>
      <c r="T29" s="67">
        <v>42500</v>
      </c>
      <c r="U29" s="67">
        <v>5000</v>
      </c>
      <c r="V29" s="67">
        <v>2500</v>
      </c>
      <c r="W29" s="68" t="s">
        <v>115</v>
      </c>
      <c r="X29" s="63">
        <v>963026</v>
      </c>
      <c r="Y29" s="69">
        <v>20</v>
      </c>
    </row>
    <row r="30" spans="1:25" ht="60" hidden="1">
      <c r="A30" s="59">
        <v>22</v>
      </c>
      <c r="B30" s="26" t="s">
        <v>158</v>
      </c>
      <c r="C30" s="60">
        <v>1</v>
      </c>
      <c r="D30" s="61"/>
      <c r="E30" s="62" t="s">
        <v>56</v>
      </c>
      <c r="F30" s="61">
        <v>18000</v>
      </c>
      <c r="G30" s="61" t="s">
        <v>112</v>
      </c>
      <c r="H30" s="63" t="s">
        <v>113</v>
      </c>
      <c r="I30" s="64" t="s">
        <v>159</v>
      </c>
      <c r="J30" s="63" t="s">
        <v>113</v>
      </c>
      <c r="K30" s="64" t="s">
        <v>159</v>
      </c>
      <c r="L30" s="63" t="s">
        <v>113</v>
      </c>
      <c r="M30" s="65" t="s">
        <v>56</v>
      </c>
      <c r="N30" s="65" t="s">
        <v>56</v>
      </c>
      <c r="O30" s="65" t="s">
        <v>56</v>
      </c>
      <c r="P30" s="66" t="s">
        <v>94</v>
      </c>
      <c r="Q30" s="66" t="s">
        <v>95</v>
      </c>
      <c r="R30" s="39"/>
      <c r="S30" s="67">
        <v>50000</v>
      </c>
      <c r="T30" s="67">
        <v>42500</v>
      </c>
      <c r="U30" s="67">
        <v>5000</v>
      </c>
      <c r="V30" s="67">
        <v>2500</v>
      </c>
      <c r="W30" s="68" t="s">
        <v>115</v>
      </c>
      <c r="X30" s="63">
        <v>963027</v>
      </c>
      <c r="Y30" s="69">
        <v>20</v>
      </c>
    </row>
    <row r="31" spans="1:25" ht="60" hidden="1">
      <c r="A31" s="59">
        <v>23</v>
      </c>
      <c r="B31" s="71" t="s">
        <v>160</v>
      </c>
      <c r="C31" s="72">
        <v>1</v>
      </c>
      <c r="D31" s="73"/>
      <c r="E31" s="74" t="s">
        <v>56</v>
      </c>
      <c r="F31" s="73">
        <v>30000</v>
      </c>
      <c r="G31" s="61" t="s">
        <v>112</v>
      </c>
      <c r="H31" s="75" t="s">
        <v>113</v>
      </c>
      <c r="I31" s="76" t="s">
        <v>161</v>
      </c>
      <c r="J31" s="75" t="s">
        <v>113</v>
      </c>
      <c r="K31" s="76" t="s">
        <v>161</v>
      </c>
      <c r="L31" s="75" t="s">
        <v>113</v>
      </c>
      <c r="M31" s="77" t="s">
        <v>56</v>
      </c>
      <c r="N31" s="77" t="s">
        <v>56</v>
      </c>
      <c r="O31" s="77" t="s">
        <v>56</v>
      </c>
      <c r="P31" s="78" t="s">
        <v>94</v>
      </c>
      <c r="Q31" s="78" t="s">
        <v>95</v>
      </c>
      <c r="R31" s="39"/>
      <c r="S31" s="79">
        <v>50000</v>
      </c>
      <c r="T31" s="79">
        <v>42500</v>
      </c>
      <c r="U31" s="79">
        <v>5000</v>
      </c>
      <c r="V31" s="79">
        <v>2500</v>
      </c>
      <c r="W31" s="68" t="s">
        <v>115</v>
      </c>
      <c r="X31" s="75">
        <v>963028</v>
      </c>
      <c r="Y31" s="80">
        <v>20</v>
      </c>
    </row>
    <row r="32" spans="1:25" ht="60">
      <c r="A32" s="59">
        <v>24</v>
      </c>
      <c r="B32" s="81" t="s">
        <v>162</v>
      </c>
      <c r="C32" s="27">
        <v>1</v>
      </c>
      <c r="D32" s="27"/>
      <c r="E32" s="37" t="s">
        <v>163</v>
      </c>
      <c r="F32" s="82">
        <v>40000</v>
      </c>
      <c r="G32" s="37" t="s">
        <v>52</v>
      </c>
      <c r="H32" s="27" t="s">
        <v>36</v>
      </c>
      <c r="I32" s="37" t="s">
        <v>36</v>
      </c>
      <c r="J32" s="37" t="s">
        <v>164</v>
      </c>
      <c r="K32" s="37" t="s">
        <v>163</v>
      </c>
      <c r="L32" s="37"/>
      <c r="M32" s="27"/>
      <c r="N32" s="27"/>
      <c r="O32" s="27"/>
      <c r="P32" s="37" t="s">
        <v>94</v>
      </c>
      <c r="Q32" s="37" t="s">
        <v>95</v>
      </c>
      <c r="R32" s="37"/>
      <c r="S32" s="83">
        <v>50000</v>
      </c>
      <c r="T32" s="42">
        <v>45000</v>
      </c>
      <c r="U32" s="42">
        <v>5000</v>
      </c>
      <c r="V32" s="42">
        <v>0</v>
      </c>
      <c r="W32" s="37" t="s">
        <v>165</v>
      </c>
      <c r="X32" s="27"/>
      <c r="Y32" s="27">
        <v>60</v>
      </c>
    </row>
    <row r="33" spans="1:25" ht="45">
      <c r="A33" s="59">
        <v>25</v>
      </c>
      <c r="B33" s="81" t="s">
        <v>166</v>
      </c>
      <c r="C33" s="27">
        <v>1</v>
      </c>
      <c r="D33" s="27"/>
      <c r="E33" s="37" t="s">
        <v>163</v>
      </c>
      <c r="F33" s="82">
        <v>35000</v>
      </c>
      <c r="G33" s="37" t="s">
        <v>52</v>
      </c>
      <c r="H33" s="27" t="s">
        <v>167</v>
      </c>
      <c r="I33" s="37" t="s">
        <v>167</v>
      </c>
      <c r="J33" s="37" t="s">
        <v>168</v>
      </c>
      <c r="K33" s="37" t="s">
        <v>163</v>
      </c>
      <c r="L33" s="37"/>
      <c r="M33" s="27"/>
      <c r="N33" s="27"/>
      <c r="O33" s="27"/>
      <c r="P33" s="37" t="s">
        <v>94</v>
      </c>
      <c r="Q33" s="37" t="s">
        <v>95</v>
      </c>
      <c r="R33" s="37"/>
      <c r="S33" s="83">
        <v>30000</v>
      </c>
      <c r="T33" s="42">
        <v>27000</v>
      </c>
      <c r="U33" s="42">
        <v>3000</v>
      </c>
      <c r="V33" s="42">
        <v>0</v>
      </c>
      <c r="W33" s="37" t="s">
        <v>165</v>
      </c>
      <c r="X33" s="27"/>
      <c r="Y33" s="27">
        <v>60</v>
      </c>
    </row>
    <row r="34" spans="1:25" ht="60" hidden="1">
      <c r="A34" s="59">
        <v>26</v>
      </c>
      <c r="B34" s="26" t="s">
        <v>169</v>
      </c>
      <c r="C34" s="60">
        <v>1</v>
      </c>
      <c r="D34" s="27"/>
      <c r="E34" s="26" t="s">
        <v>56</v>
      </c>
      <c r="F34" s="65">
        <v>18000</v>
      </c>
      <c r="G34" s="61" t="s">
        <v>52</v>
      </c>
      <c r="H34" s="66" t="s">
        <v>113</v>
      </c>
      <c r="I34" s="70" t="s">
        <v>170</v>
      </c>
      <c r="J34" s="37" t="s">
        <v>171</v>
      </c>
      <c r="K34" s="37" t="s">
        <v>171</v>
      </c>
      <c r="L34" s="27"/>
      <c r="M34" s="27"/>
      <c r="N34" s="27"/>
      <c r="O34" s="27"/>
      <c r="P34" s="27" t="s">
        <v>172</v>
      </c>
      <c r="Q34" s="27" t="s">
        <v>95</v>
      </c>
      <c r="R34" s="27"/>
      <c r="S34" s="67">
        <v>50000</v>
      </c>
      <c r="T34" s="42">
        <v>42500</v>
      </c>
      <c r="U34" s="42">
        <v>5000</v>
      </c>
      <c r="V34" s="42">
        <v>2500</v>
      </c>
      <c r="W34" s="84" t="s">
        <v>173</v>
      </c>
      <c r="X34" s="27"/>
      <c r="Y34" s="27">
        <v>20</v>
      </c>
    </row>
    <row r="35" spans="1:25" ht="60" hidden="1">
      <c r="A35" s="59">
        <v>27</v>
      </c>
      <c r="B35" s="26" t="s">
        <v>174</v>
      </c>
      <c r="C35" s="60">
        <v>1</v>
      </c>
      <c r="D35" s="27"/>
      <c r="E35" s="26" t="s">
        <v>56</v>
      </c>
      <c r="F35" s="65">
        <v>18000</v>
      </c>
      <c r="G35" s="61" t="s">
        <v>52</v>
      </c>
      <c r="H35" s="66" t="s">
        <v>113</v>
      </c>
      <c r="I35" s="70" t="s">
        <v>170</v>
      </c>
      <c r="J35" s="37" t="s">
        <v>171</v>
      </c>
      <c r="K35" s="37" t="s">
        <v>171</v>
      </c>
      <c r="L35" s="27"/>
      <c r="M35" s="27"/>
      <c r="N35" s="27"/>
      <c r="O35" s="27"/>
      <c r="P35" s="27" t="s">
        <v>172</v>
      </c>
      <c r="Q35" s="27" t="s">
        <v>95</v>
      </c>
      <c r="R35" s="27"/>
      <c r="S35" s="67">
        <v>50000</v>
      </c>
      <c r="T35" s="42">
        <v>42500</v>
      </c>
      <c r="U35" s="42">
        <v>5000</v>
      </c>
      <c r="V35" s="42">
        <v>2500</v>
      </c>
      <c r="W35" s="84" t="s">
        <v>173</v>
      </c>
      <c r="X35" s="27"/>
      <c r="Y35" s="27">
        <v>20</v>
      </c>
    </row>
    <row r="36" spans="1:25" ht="60" hidden="1">
      <c r="A36" s="59">
        <v>28</v>
      </c>
      <c r="B36" s="26" t="s">
        <v>175</v>
      </c>
      <c r="C36" s="60">
        <v>1</v>
      </c>
      <c r="D36" s="27"/>
      <c r="E36" s="26" t="s">
        <v>56</v>
      </c>
      <c r="F36" s="65">
        <v>18000</v>
      </c>
      <c r="G36" s="61" t="s">
        <v>52</v>
      </c>
      <c r="H36" s="66" t="s">
        <v>113</v>
      </c>
      <c r="I36" s="70" t="s">
        <v>170</v>
      </c>
      <c r="J36" s="37" t="s">
        <v>171</v>
      </c>
      <c r="K36" s="37" t="s">
        <v>171</v>
      </c>
      <c r="L36" s="27"/>
      <c r="M36" s="27"/>
      <c r="N36" s="27"/>
      <c r="O36" s="27"/>
      <c r="P36" s="27" t="s">
        <v>172</v>
      </c>
      <c r="Q36" s="27" t="s">
        <v>95</v>
      </c>
      <c r="R36" s="27"/>
      <c r="S36" s="67">
        <v>50000</v>
      </c>
      <c r="T36" s="42">
        <v>42500</v>
      </c>
      <c r="U36" s="42">
        <v>5000</v>
      </c>
      <c r="V36" s="42">
        <v>2500</v>
      </c>
      <c r="W36" s="84" t="s">
        <v>173</v>
      </c>
      <c r="X36" s="27"/>
      <c r="Y36" s="27">
        <v>20</v>
      </c>
    </row>
    <row r="37" spans="1:25" ht="60" hidden="1">
      <c r="A37" s="59">
        <v>29</v>
      </c>
      <c r="B37" s="26" t="s">
        <v>176</v>
      </c>
      <c r="C37" s="60">
        <v>1</v>
      </c>
      <c r="D37" s="27"/>
      <c r="E37" s="26" t="s">
        <v>56</v>
      </c>
      <c r="F37" s="65">
        <v>36000</v>
      </c>
      <c r="G37" s="61" t="s">
        <v>52</v>
      </c>
      <c r="H37" s="66" t="s">
        <v>113</v>
      </c>
      <c r="I37" s="64" t="s">
        <v>177</v>
      </c>
      <c r="J37" s="37" t="s">
        <v>171</v>
      </c>
      <c r="K37" s="37" t="s">
        <v>171</v>
      </c>
      <c r="L37" s="27"/>
      <c r="M37" s="27"/>
      <c r="N37" s="27"/>
      <c r="O37" s="27"/>
      <c r="P37" s="27" t="s">
        <v>94</v>
      </c>
      <c r="Q37" s="27" t="s">
        <v>95</v>
      </c>
      <c r="R37" s="27"/>
      <c r="S37" s="67">
        <v>50000</v>
      </c>
      <c r="T37" s="42">
        <v>42500</v>
      </c>
      <c r="U37" s="42">
        <v>5000</v>
      </c>
      <c r="V37" s="42">
        <v>2500</v>
      </c>
      <c r="W37" s="84" t="s">
        <v>173</v>
      </c>
      <c r="X37" s="27"/>
      <c r="Y37" s="27">
        <v>20</v>
      </c>
    </row>
    <row r="38" spans="1:25" ht="90" hidden="1">
      <c r="A38" s="59">
        <v>30</v>
      </c>
      <c r="B38" s="26" t="s">
        <v>178</v>
      </c>
      <c r="C38" s="60">
        <v>1</v>
      </c>
      <c r="D38" s="27"/>
      <c r="E38" s="26" t="s">
        <v>56</v>
      </c>
      <c r="F38" s="65">
        <v>39000</v>
      </c>
      <c r="G38" s="61" t="s">
        <v>52</v>
      </c>
      <c r="H38" s="66" t="s">
        <v>113</v>
      </c>
      <c r="I38" s="64" t="s">
        <v>179</v>
      </c>
      <c r="J38" s="37" t="s">
        <v>171</v>
      </c>
      <c r="K38" s="37" t="s">
        <v>171</v>
      </c>
      <c r="L38" s="27"/>
      <c r="M38" s="27"/>
      <c r="N38" s="27"/>
      <c r="O38" s="27"/>
      <c r="P38" s="27" t="s">
        <v>94</v>
      </c>
      <c r="Q38" s="27" t="s">
        <v>95</v>
      </c>
      <c r="R38" s="27"/>
      <c r="S38" s="67">
        <v>50000</v>
      </c>
      <c r="T38" s="42">
        <v>42500</v>
      </c>
      <c r="U38" s="42">
        <v>5000</v>
      </c>
      <c r="V38" s="42">
        <v>2500</v>
      </c>
      <c r="W38" s="84" t="s">
        <v>173</v>
      </c>
      <c r="X38" s="27"/>
      <c r="Y38" s="27">
        <v>20</v>
      </c>
    </row>
    <row r="39" spans="1:25" ht="60" hidden="1">
      <c r="A39" s="59">
        <v>31</v>
      </c>
      <c r="B39" s="26" t="s">
        <v>180</v>
      </c>
      <c r="C39" s="60">
        <v>1</v>
      </c>
      <c r="D39" s="27"/>
      <c r="E39" s="26" t="s">
        <v>56</v>
      </c>
      <c r="F39" s="65">
        <v>36000</v>
      </c>
      <c r="G39" s="61" t="s">
        <v>52</v>
      </c>
      <c r="H39" s="66" t="s">
        <v>113</v>
      </c>
      <c r="I39" s="64" t="s">
        <v>181</v>
      </c>
      <c r="J39" s="37" t="s">
        <v>171</v>
      </c>
      <c r="K39" s="37" t="s">
        <v>171</v>
      </c>
      <c r="L39" s="27"/>
      <c r="M39" s="27"/>
      <c r="N39" s="27"/>
      <c r="O39" s="27"/>
      <c r="P39" s="27" t="s">
        <v>94</v>
      </c>
      <c r="Q39" s="27" t="s">
        <v>95</v>
      </c>
      <c r="R39" s="27"/>
      <c r="S39" s="67">
        <v>50000</v>
      </c>
      <c r="T39" s="42">
        <v>42500</v>
      </c>
      <c r="U39" s="42">
        <v>5000</v>
      </c>
      <c r="V39" s="42">
        <v>2500</v>
      </c>
      <c r="W39" s="84" t="s">
        <v>173</v>
      </c>
      <c r="X39" s="27"/>
      <c r="Y39" s="27">
        <v>20</v>
      </c>
    </row>
    <row r="40" spans="1:25" ht="60" hidden="1">
      <c r="A40" s="59">
        <v>32</v>
      </c>
      <c r="B40" s="26" t="s">
        <v>182</v>
      </c>
      <c r="C40" s="60">
        <v>1</v>
      </c>
      <c r="D40" s="27"/>
      <c r="E40" s="26" t="s">
        <v>56</v>
      </c>
      <c r="F40" s="65">
        <v>40000</v>
      </c>
      <c r="G40" s="61" t="s">
        <v>52</v>
      </c>
      <c r="H40" s="66" t="s">
        <v>113</v>
      </c>
      <c r="I40" s="64" t="s">
        <v>183</v>
      </c>
      <c r="J40" s="37" t="s">
        <v>171</v>
      </c>
      <c r="K40" s="37" t="s">
        <v>171</v>
      </c>
      <c r="L40" s="27"/>
      <c r="M40" s="27"/>
      <c r="N40" s="27"/>
      <c r="O40" s="27"/>
      <c r="P40" s="27" t="s">
        <v>94</v>
      </c>
      <c r="Q40" s="27" t="s">
        <v>95</v>
      </c>
      <c r="R40" s="27"/>
      <c r="S40" s="67">
        <v>50000</v>
      </c>
      <c r="T40" s="42">
        <v>42500</v>
      </c>
      <c r="U40" s="42">
        <v>5000</v>
      </c>
      <c r="V40" s="42">
        <v>2500</v>
      </c>
      <c r="W40" s="84" t="s">
        <v>173</v>
      </c>
      <c r="X40" s="27"/>
      <c r="Y40" s="27">
        <v>20</v>
      </c>
    </row>
    <row r="41" spans="1:25" ht="60" hidden="1">
      <c r="A41" s="59">
        <v>33</v>
      </c>
      <c r="B41" s="26" t="s">
        <v>184</v>
      </c>
      <c r="C41" s="60">
        <v>1</v>
      </c>
      <c r="D41" s="27"/>
      <c r="E41" s="26" t="s">
        <v>56</v>
      </c>
      <c r="F41" s="65">
        <v>30000</v>
      </c>
      <c r="G41" s="61" t="s">
        <v>52</v>
      </c>
      <c r="H41" s="66" t="s">
        <v>113</v>
      </c>
      <c r="I41" s="64" t="s">
        <v>185</v>
      </c>
      <c r="J41" s="37" t="s">
        <v>171</v>
      </c>
      <c r="K41" s="37" t="s">
        <v>171</v>
      </c>
      <c r="L41" s="27"/>
      <c r="M41" s="27"/>
      <c r="N41" s="27"/>
      <c r="O41" s="27"/>
      <c r="P41" s="27" t="s">
        <v>94</v>
      </c>
      <c r="Q41" s="27" t="s">
        <v>95</v>
      </c>
      <c r="R41" s="27"/>
      <c r="S41" s="67">
        <v>50000</v>
      </c>
      <c r="T41" s="42">
        <v>42500</v>
      </c>
      <c r="U41" s="42">
        <v>5000</v>
      </c>
      <c r="V41" s="42">
        <v>2500</v>
      </c>
      <c r="W41" s="84" t="s">
        <v>173</v>
      </c>
      <c r="X41" s="27"/>
      <c r="Y41" s="27">
        <v>20</v>
      </c>
    </row>
    <row r="42" spans="1:25" ht="60" hidden="1">
      <c r="A42" s="59">
        <v>34</v>
      </c>
      <c r="B42" s="26" t="s">
        <v>186</v>
      </c>
      <c r="C42" s="60">
        <v>1</v>
      </c>
      <c r="D42" s="27"/>
      <c r="E42" s="26" t="s">
        <v>56</v>
      </c>
      <c r="F42" s="65">
        <v>25000</v>
      </c>
      <c r="G42" s="61" t="s">
        <v>52</v>
      </c>
      <c r="H42" s="66" t="s">
        <v>113</v>
      </c>
      <c r="I42" s="70" t="s">
        <v>187</v>
      </c>
      <c r="J42" s="37" t="s">
        <v>171</v>
      </c>
      <c r="K42" s="37" t="s">
        <v>171</v>
      </c>
      <c r="L42" s="27"/>
      <c r="M42" s="27"/>
      <c r="N42" s="27"/>
      <c r="O42" s="27"/>
      <c r="P42" s="27" t="s">
        <v>94</v>
      </c>
      <c r="Q42" s="27" t="s">
        <v>95</v>
      </c>
      <c r="R42" s="27"/>
      <c r="S42" s="67">
        <v>50000</v>
      </c>
      <c r="T42" s="42">
        <v>42500</v>
      </c>
      <c r="U42" s="42">
        <v>5000</v>
      </c>
      <c r="V42" s="42">
        <v>2500</v>
      </c>
      <c r="W42" s="84" t="s">
        <v>173</v>
      </c>
      <c r="X42" s="27"/>
      <c r="Y42" s="27">
        <v>20</v>
      </c>
    </row>
    <row r="43" spans="1:25" ht="60" hidden="1">
      <c r="A43" s="59">
        <v>35</v>
      </c>
      <c r="B43" s="26" t="s">
        <v>188</v>
      </c>
      <c r="C43" s="60">
        <v>1</v>
      </c>
      <c r="D43" s="27"/>
      <c r="E43" s="26" t="s">
        <v>56</v>
      </c>
      <c r="F43" s="65">
        <v>35000</v>
      </c>
      <c r="G43" s="61" t="s">
        <v>52</v>
      </c>
      <c r="H43" s="66" t="s">
        <v>113</v>
      </c>
      <c r="I43" s="70" t="s">
        <v>189</v>
      </c>
      <c r="J43" s="37" t="s">
        <v>171</v>
      </c>
      <c r="K43" s="37" t="s">
        <v>171</v>
      </c>
      <c r="L43" s="27"/>
      <c r="M43" s="27"/>
      <c r="N43" s="27"/>
      <c r="O43" s="27"/>
      <c r="P43" s="27" t="s">
        <v>172</v>
      </c>
      <c r="Q43" s="27" t="s">
        <v>95</v>
      </c>
      <c r="R43" s="27"/>
      <c r="S43" s="67">
        <v>50000</v>
      </c>
      <c r="T43" s="42">
        <v>42500</v>
      </c>
      <c r="U43" s="42">
        <v>5000</v>
      </c>
      <c r="V43" s="42">
        <v>2500</v>
      </c>
      <c r="W43" s="84" t="s">
        <v>173</v>
      </c>
      <c r="X43" s="27"/>
      <c r="Y43" s="27">
        <v>20</v>
      </c>
    </row>
    <row r="44" spans="1:25" ht="60" hidden="1">
      <c r="A44" s="59">
        <v>36</v>
      </c>
      <c r="B44" s="26" t="s">
        <v>190</v>
      </c>
      <c r="C44" s="60">
        <v>1</v>
      </c>
      <c r="D44" s="27"/>
      <c r="E44" s="26" t="s">
        <v>123</v>
      </c>
      <c r="F44" s="65">
        <v>28000</v>
      </c>
      <c r="G44" s="61" t="s">
        <v>52</v>
      </c>
      <c r="H44" s="66" t="s">
        <v>113</v>
      </c>
      <c r="I44" s="64" t="s">
        <v>191</v>
      </c>
      <c r="J44" s="37" t="s">
        <v>171</v>
      </c>
      <c r="K44" s="37" t="s">
        <v>171</v>
      </c>
      <c r="L44" s="27"/>
      <c r="M44" s="27"/>
      <c r="N44" s="27"/>
      <c r="O44" s="27"/>
      <c r="P44" s="27" t="s">
        <v>172</v>
      </c>
      <c r="Q44" s="27" t="s">
        <v>95</v>
      </c>
      <c r="R44" s="27"/>
      <c r="S44" s="67">
        <v>30000</v>
      </c>
      <c r="T44" s="42">
        <v>25500</v>
      </c>
      <c r="U44" s="42">
        <v>3000</v>
      </c>
      <c r="V44" s="42">
        <v>1500</v>
      </c>
      <c r="W44" s="84" t="s">
        <v>173</v>
      </c>
      <c r="X44" s="27"/>
      <c r="Y44" s="27">
        <v>20</v>
      </c>
    </row>
    <row r="45" spans="1:25" ht="45" hidden="1">
      <c r="A45" s="59">
        <v>37</v>
      </c>
      <c r="B45" s="26" t="s">
        <v>192</v>
      </c>
      <c r="C45" s="60">
        <v>1</v>
      </c>
      <c r="D45" s="27"/>
      <c r="E45" s="26" t="s">
        <v>123</v>
      </c>
      <c r="F45" s="65">
        <v>50000</v>
      </c>
      <c r="G45" s="61" t="s">
        <v>52</v>
      </c>
      <c r="H45" s="66" t="s">
        <v>113</v>
      </c>
      <c r="I45" s="64" t="s">
        <v>193</v>
      </c>
      <c r="J45" s="37" t="s">
        <v>171</v>
      </c>
      <c r="K45" s="37" t="s">
        <v>171</v>
      </c>
      <c r="L45" s="27"/>
      <c r="M45" s="27"/>
      <c r="N45" s="27"/>
      <c r="O45" s="27"/>
      <c r="P45" s="27" t="s">
        <v>94</v>
      </c>
      <c r="Q45" s="27" t="s">
        <v>95</v>
      </c>
      <c r="R45" s="27"/>
      <c r="S45" s="67">
        <v>30000</v>
      </c>
      <c r="T45" s="42">
        <v>25500</v>
      </c>
      <c r="U45" s="42">
        <v>3000</v>
      </c>
      <c r="V45" s="42">
        <v>1500</v>
      </c>
      <c r="W45" s="84" t="s">
        <v>173</v>
      </c>
      <c r="X45" s="27"/>
      <c r="Y45" s="27">
        <v>20</v>
      </c>
    </row>
    <row r="46" spans="1:25" ht="60" hidden="1">
      <c r="A46" s="59">
        <v>38</v>
      </c>
      <c r="B46" s="26" t="s">
        <v>194</v>
      </c>
      <c r="C46" s="60">
        <v>1</v>
      </c>
      <c r="D46" s="27"/>
      <c r="E46" s="26" t="s">
        <v>195</v>
      </c>
      <c r="F46" s="65">
        <v>40000</v>
      </c>
      <c r="G46" s="61" t="s">
        <v>52</v>
      </c>
      <c r="H46" s="66" t="s">
        <v>113</v>
      </c>
      <c r="I46" s="64" t="s">
        <v>196</v>
      </c>
      <c r="J46" s="37" t="s">
        <v>171</v>
      </c>
      <c r="K46" s="37" t="s">
        <v>171</v>
      </c>
      <c r="L46" s="27"/>
      <c r="M46" s="27"/>
      <c r="N46" s="27"/>
      <c r="O46" s="27"/>
      <c r="P46" s="27" t="s">
        <v>172</v>
      </c>
      <c r="Q46" s="27" t="s">
        <v>95</v>
      </c>
      <c r="R46" s="27"/>
      <c r="S46" s="67">
        <v>50000</v>
      </c>
      <c r="T46" s="42">
        <v>42500</v>
      </c>
      <c r="U46" s="42">
        <v>5000</v>
      </c>
      <c r="V46" s="42">
        <v>2500</v>
      </c>
      <c r="W46" s="84" t="s">
        <v>173</v>
      </c>
      <c r="X46" s="27"/>
      <c r="Y46" s="27">
        <v>20</v>
      </c>
    </row>
    <row r="47" spans="1:25" ht="60" hidden="1">
      <c r="A47" s="59">
        <v>39</v>
      </c>
      <c r="B47" s="26" t="s">
        <v>197</v>
      </c>
      <c r="C47" s="60">
        <v>1</v>
      </c>
      <c r="D47" s="27"/>
      <c r="E47" s="26" t="s">
        <v>195</v>
      </c>
      <c r="F47" s="65">
        <v>40000</v>
      </c>
      <c r="G47" s="61" t="s">
        <v>52</v>
      </c>
      <c r="H47" s="66" t="s">
        <v>113</v>
      </c>
      <c r="I47" s="64" t="s">
        <v>196</v>
      </c>
      <c r="J47" s="37" t="s">
        <v>171</v>
      </c>
      <c r="K47" s="37" t="s">
        <v>171</v>
      </c>
      <c r="L47" s="27"/>
      <c r="M47" s="27"/>
      <c r="N47" s="27"/>
      <c r="O47" s="27"/>
      <c r="P47" s="27" t="s">
        <v>172</v>
      </c>
      <c r="Q47" s="27" t="s">
        <v>95</v>
      </c>
      <c r="R47" s="27"/>
      <c r="S47" s="67">
        <v>50000</v>
      </c>
      <c r="T47" s="42">
        <v>42500</v>
      </c>
      <c r="U47" s="42">
        <v>5000</v>
      </c>
      <c r="V47" s="42">
        <v>2500</v>
      </c>
      <c r="W47" s="84" t="s">
        <v>173</v>
      </c>
      <c r="X47" s="27"/>
      <c r="Y47" s="27">
        <v>20</v>
      </c>
    </row>
    <row r="48" spans="1:25" ht="105" hidden="1">
      <c r="A48" s="59">
        <v>40</v>
      </c>
      <c r="B48" s="26" t="s">
        <v>198</v>
      </c>
      <c r="C48" s="60">
        <v>1</v>
      </c>
      <c r="D48" s="27"/>
      <c r="E48" s="26" t="s">
        <v>199</v>
      </c>
      <c r="F48" s="65">
        <v>40000</v>
      </c>
      <c r="G48" s="61" t="s">
        <v>52</v>
      </c>
      <c r="H48" s="66" t="s">
        <v>113</v>
      </c>
      <c r="I48" s="64" t="s">
        <v>200</v>
      </c>
      <c r="J48" s="37" t="s">
        <v>171</v>
      </c>
      <c r="K48" s="37" t="s">
        <v>171</v>
      </c>
      <c r="L48" s="27"/>
      <c r="M48" s="27"/>
      <c r="N48" s="27"/>
      <c r="O48" s="27"/>
      <c r="P48" s="27" t="s">
        <v>172</v>
      </c>
      <c r="Q48" s="27" t="s">
        <v>95</v>
      </c>
      <c r="R48" s="27"/>
      <c r="S48" s="67">
        <v>50000</v>
      </c>
      <c r="T48" s="42">
        <v>42500</v>
      </c>
      <c r="U48" s="42">
        <v>5000</v>
      </c>
      <c r="V48" s="42">
        <v>2500</v>
      </c>
      <c r="W48" s="84" t="s">
        <v>173</v>
      </c>
      <c r="X48" s="27"/>
      <c r="Y48" s="27">
        <v>20</v>
      </c>
    </row>
    <row r="49" spans="1:25" ht="60" hidden="1">
      <c r="A49" s="59">
        <v>41</v>
      </c>
      <c r="B49" s="26" t="s">
        <v>201</v>
      </c>
      <c r="C49" s="60">
        <v>1</v>
      </c>
      <c r="D49" s="27"/>
      <c r="E49" s="26" t="s">
        <v>202</v>
      </c>
      <c r="F49" s="65">
        <v>45000</v>
      </c>
      <c r="G49" s="61" t="s">
        <v>52</v>
      </c>
      <c r="H49" s="66" t="s">
        <v>113</v>
      </c>
      <c r="I49" s="70" t="s">
        <v>203</v>
      </c>
      <c r="J49" s="37" t="s">
        <v>171</v>
      </c>
      <c r="K49" s="37" t="s">
        <v>171</v>
      </c>
      <c r="L49" s="27"/>
      <c r="M49" s="27"/>
      <c r="N49" s="27"/>
      <c r="O49" s="27"/>
      <c r="P49" s="27" t="s">
        <v>172</v>
      </c>
      <c r="Q49" s="27" t="s">
        <v>95</v>
      </c>
      <c r="R49" s="27"/>
      <c r="S49" s="67">
        <v>50000</v>
      </c>
      <c r="T49" s="42">
        <v>42500</v>
      </c>
      <c r="U49" s="42">
        <v>5000</v>
      </c>
      <c r="V49" s="42">
        <v>2500</v>
      </c>
      <c r="W49" s="84" t="s">
        <v>173</v>
      </c>
      <c r="X49" s="27"/>
      <c r="Y49" s="27">
        <v>20</v>
      </c>
    </row>
    <row r="50" spans="1:25" ht="105" hidden="1">
      <c r="A50" s="59">
        <v>42</v>
      </c>
      <c r="B50" s="26" t="s">
        <v>204</v>
      </c>
      <c r="C50" s="60">
        <v>1</v>
      </c>
      <c r="D50" s="27"/>
      <c r="E50" s="26" t="s">
        <v>205</v>
      </c>
      <c r="F50" s="65">
        <v>32000</v>
      </c>
      <c r="G50" s="61" t="s">
        <v>52</v>
      </c>
      <c r="H50" s="66" t="s">
        <v>113</v>
      </c>
      <c r="I50" s="64" t="s">
        <v>206</v>
      </c>
      <c r="J50" s="37" t="s">
        <v>171</v>
      </c>
      <c r="K50" s="37" t="s">
        <v>171</v>
      </c>
      <c r="L50" s="27"/>
      <c r="M50" s="27"/>
      <c r="N50" s="27"/>
      <c r="O50" s="27"/>
      <c r="P50" s="27" t="s">
        <v>94</v>
      </c>
      <c r="Q50" s="27" t="s">
        <v>95</v>
      </c>
      <c r="R50" s="27"/>
      <c r="S50" s="67">
        <v>30000</v>
      </c>
      <c r="T50" s="42">
        <v>25500</v>
      </c>
      <c r="U50" s="42">
        <v>3000</v>
      </c>
      <c r="V50" s="42">
        <v>1500</v>
      </c>
      <c r="W50" s="84" t="s">
        <v>173</v>
      </c>
      <c r="X50" s="27"/>
      <c r="Y50" s="27">
        <v>20</v>
      </c>
    </row>
    <row r="51" spans="1:25" ht="60" hidden="1">
      <c r="A51" s="59">
        <v>43</v>
      </c>
      <c r="B51" s="26" t="s">
        <v>207</v>
      </c>
      <c r="C51" s="60">
        <v>1</v>
      </c>
      <c r="D51" s="27"/>
      <c r="E51" s="26" t="s">
        <v>123</v>
      </c>
      <c r="F51" s="65">
        <v>30000</v>
      </c>
      <c r="G51" s="61" t="s">
        <v>52</v>
      </c>
      <c r="H51" s="66" t="s">
        <v>113</v>
      </c>
      <c r="I51" s="70" t="s">
        <v>208</v>
      </c>
      <c r="J51" s="37" t="s">
        <v>171</v>
      </c>
      <c r="K51" s="37" t="s">
        <v>171</v>
      </c>
      <c r="L51" s="27"/>
      <c r="M51" s="27"/>
      <c r="N51" s="27"/>
      <c r="O51" s="27"/>
      <c r="P51" s="27" t="s">
        <v>94</v>
      </c>
      <c r="Q51" s="27" t="s">
        <v>95</v>
      </c>
      <c r="R51" s="27"/>
      <c r="S51" s="67">
        <v>30000</v>
      </c>
      <c r="T51" s="42">
        <v>25500</v>
      </c>
      <c r="U51" s="42">
        <v>3000</v>
      </c>
      <c r="V51" s="42">
        <v>1500</v>
      </c>
      <c r="W51" s="84" t="s">
        <v>173</v>
      </c>
      <c r="X51" s="27"/>
      <c r="Y51" s="27">
        <v>20</v>
      </c>
    </row>
    <row r="52" spans="1:25" ht="60" hidden="1">
      <c r="A52" s="59">
        <v>44</v>
      </c>
      <c r="B52" s="26" t="s">
        <v>209</v>
      </c>
      <c r="C52" s="60">
        <v>1</v>
      </c>
      <c r="D52" s="27"/>
      <c r="E52" s="26" t="s">
        <v>123</v>
      </c>
      <c r="F52" s="65">
        <v>30000</v>
      </c>
      <c r="G52" s="61" t="s">
        <v>52</v>
      </c>
      <c r="H52" s="66" t="s">
        <v>113</v>
      </c>
      <c r="I52" s="70" t="s">
        <v>208</v>
      </c>
      <c r="J52" s="37" t="s">
        <v>171</v>
      </c>
      <c r="K52" s="37" t="s">
        <v>171</v>
      </c>
      <c r="L52" s="27"/>
      <c r="M52" s="27"/>
      <c r="N52" s="27"/>
      <c r="O52" s="27"/>
      <c r="P52" s="27" t="s">
        <v>94</v>
      </c>
      <c r="Q52" s="27" t="s">
        <v>95</v>
      </c>
      <c r="R52" s="27"/>
      <c r="S52" s="67">
        <v>30000</v>
      </c>
      <c r="T52" s="42">
        <v>25500</v>
      </c>
      <c r="U52" s="42">
        <v>3000</v>
      </c>
      <c r="V52" s="42">
        <v>1500</v>
      </c>
      <c r="W52" s="84" t="s">
        <v>173</v>
      </c>
      <c r="X52" s="27"/>
      <c r="Y52" s="27">
        <v>20</v>
      </c>
    </row>
    <row r="53" spans="1:25" ht="60" hidden="1">
      <c r="A53" s="59">
        <v>45</v>
      </c>
      <c r="B53" s="26" t="s">
        <v>210</v>
      </c>
      <c r="C53" s="60">
        <v>1</v>
      </c>
      <c r="D53" s="27"/>
      <c r="E53" s="26" t="s">
        <v>123</v>
      </c>
      <c r="F53" s="65">
        <v>30000</v>
      </c>
      <c r="G53" s="61" t="s">
        <v>52</v>
      </c>
      <c r="H53" s="66" t="s">
        <v>113</v>
      </c>
      <c r="I53" s="70" t="s">
        <v>208</v>
      </c>
      <c r="J53" s="37" t="s">
        <v>171</v>
      </c>
      <c r="K53" s="37" t="s">
        <v>171</v>
      </c>
      <c r="L53" s="27"/>
      <c r="M53" s="27"/>
      <c r="N53" s="27"/>
      <c r="O53" s="27"/>
      <c r="P53" s="27" t="s">
        <v>94</v>
      </c>
      <c r="Q53" s="27" t="s">
        <v>95</v>
      </c>
      <c r="R53" s="27"/>
      <c r="S53" s="67">
        <v>30000</v>
      </c>
      <c r="T53" s="42">
        <v>25500</v>
      </c>
      <c r="U53" s="42">
        <v>3000</v>
      </c>
      <c r="V53" s="42">
        <v>1500</v>
      </c>
      <c r="W53" s="84" t="s">
        <v>173</v>
      </c>
      <c r="X53" s="27"/>
      <c r="Y53" s="27">
        <v>20</v>
      </c>
    </row>
    <row r="54" spans="1:25" ht="60" hidden="1">
      <c r="A54" s="59">
        <v>46</v>
      </c>
      <c r="B54" s="26" t="s">
        <v>211</v>
      </c>
      <c r="C54" s="60">
        <v>1</v>
      </c>
      <c r="D54" s="27"/>
      <c r="E54" s="26" t="s">
        <v>123</v>
      </c>
      <c r="F54" s="65">
        <v>32000</v>
      </c>
      <c r="G54" s="61" t="s">
        <v>52</v>
      </c>
      <c r="H54" s="66" t="s">
        <v>113</v>
      </c>
      <c r="I54" s="70" t="s">
        <v>208</v>
      </c>
      <c r="J54" s="37" t="s">
        <v>171</v>
      </c>
      <c r="K54" s="37" t="s">
        <v>171</v>
      </c>
      <c r="L54" s="27"/>
      <c r="M54" s="27"/>
      <c r="N54" s="27"/>
      <c r="O54" s="27"/>
      <c r="P54" s="27" t="s">
        <v>94</v>
      </c>
      <c r="Q54" s="27" t="s">
        <v>95</v>
      </c>
      <c r="R54" s="27"/>
      <c r="S54" s="67">
        <v>30000</v>
      </c>
      <c r="T54" s="42">
        <v>25500</v>
      </c>
      <c r="U54" s="42">
        <v>3000</v>
      </c>
      <c r="V54" s="42">
        <v>1500</v>
      </c>
      <c r="W54" s="84" t="s">
        <v>173</v>
      </c>
      <c r="X54" s="27"/>
      <c r="Y54" s="27">
        <v>20</v>
      </c>
    </row>
    <row r="55" spans="1:25" ht="60" hidden="1">
      <c r="A55" s="59">
        <v>47</v>
      </c>
      <c r="B55" s="26" t="s">
        <v>212</v>
      </c>
      <c r="C55" s="60">
        <v>1</v>
      </c>
      <c r="D55" s="27"/>
      <c r="E55" s="26" t="s">
        <v>123</v>
      </c>
      <c r="F55" s="65">
        <v>30000</v>
      </c>
      <c r="G55" s="61" t="s">
        <v>52</v>
      </c>
      <c r="H55" s="66" t="s">
        <v>113</v>
      </c>
      <c r="I55" s="70" t="s">
        <v>208</v>
      </c>
      <c r="J55" s="37" t="s">
        <v>171</v>
      </c>
      <c r="K55" s="37" t="s">
        <v>171</v>
      </c>
      <c r="L55" s="27"/>
      <c r="M55" s="27"/>
      <c r="N55" s="27"/>
      <c r="O55" s="27"/>
      <c r="P55" s="27" t="s">
        <v>94</v>
      </c>
      <c r="Q55" s="27" t="s">
        <v>95</v>
      </c>
      <c r="R55" s="27"/>
      <c r="S55" s="67">
        <v>30000</v>
      </c>
      <c r="T55" s="42">
        <v>25500</v>
      </c>
      <c r="U55" s="42">
        <v>3000</v>
      </c>
      <c r="V55" s="42">
        <v>1500</v>
      </c>
      <c r="W55" s="84" t="s">
        <v>173</v>
      </c>
      <c r="X55" s="27"/>
      <c r="Y55" s="27">
        <v>20</v>
      </c>
    </row>
    <row r="56" spans="1:25" ht="60" hidden="1">
      <c r="A56" s="59">
        <v>48</v>
      </c>
      <c r="B56" s="26" t="s">
        <v>213</v>
      </c>
      <c r="C56" s="60">
        <v>1</v>
      </c>
      <c r="D56" s="27"/>
      <c r="E56" s="26" t="s">
        <v>123</v>
      </c>
      <c r="F56" s="65">
        <v>30000</v>
      </c>
      <c r="G56" s="61" t="s">
        <v>52</v>
      </c>
      <c r="H56" s="66" t="s">
        <v>113</v>
      </c>
      <c r="I56" s="70" t="s">
        <v>208</v>
      </c>
      <c r="J56" s="37" t="s">
        <v>171</v>
      </c>
      <c r="K56" s="37" t="s">
        <v>171</v>
      </c>
      <c r="L56" s="27"/>
      <c r="M56" s="27"/>
      <c r="N56" s="27"/>
      <c r="O56" s="27"/>
      <c r="P56" s="27" t="s">
        <v>94</v>
      </c>
      <c r="Q56" s="27" t="s">
        <v>95</v>
      </c>
      <c r="R56" s="27"/>
      <c r="S56" s="67">
        <v>30000</v>
      </c>
      <c r="T56" s="42">
        <v>25500</v>
      </c>
      <c r="U56" s="42">
        <v>3000</v>
      </c>
      <c r="V56" s="42">
        <v>1500</v>
      </c>
      <c r="W56" s="84" t="s">
        <v>173</v>
      </c>
      <c r="X56" s="27"/>
      <c r="Y56" s="27">
        <v>20</v>
      </c>
    </row>
    <row r="57" spans="1:25" ht="60" hidden="1">
      <c r="A57" s="59">
        <v>49</v>
      </c>
      <c r="B57" s="26" t="s">
        <v>214</v>
      </c>
      <c r="C57" s="60">
        <v>1</v>
      </c>
      <c r="D57" s="27"/>
      <c r="E57" s="26" t="s">
        <v>123</v>
      </c>
      <c r="F57" s="65">
        <v>30000</v>
      </c>
      <c r="G57" s="61" t="s">
        <v>52</v>
      </c>
      <c r="H57" s="66" t="s">
        <v>113</v>
      </c>
      <c r="I57" s="70" t="s">
        <v>208</v>
      </c>
      <c r="J57" s="37" t="s">
        <v>171</v>
      </c>
      <c r="K57" s="37" t="s">
        <v>171</v>
      </c>
      <c r="L57" s="27"/>
      <c r="M57" s="27"/>
      <c r="N57" s="27"/>
      <c r="O57" s="27"/>
      <c r="P57" s="27" t="s">
        <v>94</v>
      </c>
      <c r="Q57" s="27" t="s">
        <v>95</v>
      </c>
      <c r="R57" s="27"/>
      <c r="S57" s="67">
        <v>30000</v>
      </c>
      <c r="T57" s="42">
        <v>25500</v>
      </c>
      <c r="U57" s="42">
        <v>3000</v>
      </c>
      <c r="V57" s="42">
        <v>1500</v>
      </c>
      <c r="W57" s="84" t="s">
        <v>173</v>
      </c>
      <c r="X57" s="27"/>
      <c r="Y57" s="27">
        <v>20</v>
      </c>
    </row>
    <row r="58" spans="1:25" ht="60" hidden="1">
      <c r="A58" s="59">
        <v>50</v>
      </c>
      <c r="B58" s="26" t="s">
        <v>215</v>
      </c>
      <c r="C58" s="60">
        <v>1</v>
      </c>
      <c r="D58" s="27"/>
      <c r="E58" s="26" t="s">
        <v>216</v>
      </c>
      <c r="F58" s="65">
        <v>30000</v>
      </c>
      <c r="G58" s="61" t="s">
        <v>52</v>
      </c>
      <c r="H58" s="66" t="s">
        <v>113</v>
      </c>
      <c r="I58" s="85" t="s">
        <v>217</v>
      </c>
      <c r="J58" s="37" t="s">
        <v>171</v>
      </c>
      <c r="K58" s="37" t="s">
        <v>171</v>
      </c>
      <c r="L58" s="27"/>
      <c r="M58" s="27"/>
      <c r="N58" s="27"/>
      <c r="O58" s="27"/>
      <c r="P58" s="27" t="s">
        <v>94</v>
      </c>
      <c r="Q58" s="27" t="s">
        <v>95</v>
      </c>
      <c r="R58" s="27"/>
      <c r="S58" s="67">
        <v>30000</v>
      </c>
      <c r="T58" s="42">
        <v>25500</v>
      </c>
      <c r="U58" s="42">
        <v>3000</v>
      </c>
      <c r="V58" s="42">
        <v>1500</v>
      </c>
      <c r="W58" s="84" t="s">
        <v>173</v>
      </c>
      <c r="X58" s="27"/>
      <c r="Y58" s="27">
        <v>20</v>
      </c>
    </row>
    <row r="59" spans="1:25" ht="60" hidden="1">
      <c r="A59" s="59">
        <v>51</v>
      </c>
      <c r="B59" s="26" t="s">
        <v>218</v>
      </c>
      <c r="C59" s="60">
        <v>1</v>
      </c>
      <c r="D59" s="27"/>
      <c r="E59" s="26" t="s">
        <v>216</v>
      </c>
      <c r="F59" s="65">
        <v>30000</v>
      </c>
      <c r="G59" s="61" t="s">
        <v>52</v>
      </c>
      <c r="H59" s="66" t="s">
        <v>113</v>
      </c>
      <c r="I59" s="64" t="s">
        <v>219</v>
      </c>
      <c r="J59" s="37" t="s">
        <v>171</v>
      </c>
      <c r="K59" s="37" t="s">
        <v>171</v>
      </c>
      <c r="L59" s="27"/>
      <c r="M59" s="27"/>
      <c r="N59" s="27"/>
      <c r="O59" s="27"/>
      <c r="P59" s="27" t="s">
        <v>94</v>
      </c>
      <c r="Q59" s="27" t="s">
        <v>95</v>
      </c>
      <c r="R59" s="27"/>
      <c r="S59" s="67">
        <v>30000</v>
      </c>
      <c r="T59" s="42">
        <v>25500</v>
      </c>
      <c r="U59" s="42">
        <v>3000</v>
      </c>
      <c r="V59" s="42">
        <v>1500</v>
      </c>
      <c r="W59" s="84" t="s">
        <v>173</v>
      </c>
      <c r="X59" s="27"/>
      <c r="Y59" s="27">
        <v>20</v>
      </c>
    </row>
    <row r="60" spans="1:25" ht="45" hidden="1">
      <c r="A60" s="59">
        <v>52</v>
      </c>
      <c r="B60" s="81" t="s">
        <v>220</v>
      </c>
      <c r="C60" s="86">
        <v>1</v>
      </c>
      <c r="D60" s="86"/>
      <c r="E60" s="86" t="s">
        <v>56</v>
      </c>
      <c r="F60" s="86">
        <v>30000</v>
      </c>
      <c r="G60" s="61" t="s">
        <v>52</v>
      </c>
      <c r="H60" s="36"/>
      <c r="I60" s="36" t="s">
        <v>221</v>
      </c>
      <c r="J60" s="37" t="s">
        <v>171</v>
      </c>
      <c r="K60" s="37" t="s">
        <v>171</v>
      </c>
      <c r="L60" s="27"/>
      <c r="M60" s="27"/>
      <c r="N60" s="27"/>
      <c r="O60" s="27"/>
      <c r="P60" s="27" t="s">
        <v>94</v>
      </c>
      <c r="Q60" s="27" t="s">
        <v>95</v>
      </c>
      <c r="R60" s="27"/>
      <c r="S60" s="87">
        <v>50000</v>
      </c>
      <c r="T60" s="87">
        <v>42500</v>
      </c>
      <c r="U60" s="87">
        <v>5000</v>
      </c>
      <c r="V60" s="87">
        <v>2500</v>
      </c>
      <c r="W60" s="37" t="s">
        <v>222</v>
      </c>
      <c r="X60" s="27"/>
      <c r="Y60" s="27">
        <v>20</v>
      </c>
    </row>
    <row r="61" spans="1:25" ht="45" hidden="1">
      <c r="A61" s="59">
        <v>53</v>
      </c>
      <c r="B61" s="81" t="s">
        <v>223</v>
      </c>
      <c r="C61" s="86">
        <v>1</v>
      </c>
      <c r="D61" s="86"/>
      <c r="E61" s="86" t="s">
        <v>29</v>
      </c>
      <c r="F61" s="86">
        <v>40000</v>
      </c>
      <c r="G61" s="61" t="s">
        <v>52</v>
      </c>
      <c r="H61" s="36"/>
      <c r="I61" s="36" t="s">
        <v>224</v>
      </c>
      <c r="J61" s="37" t="s">
        <v>171</v>
      </c>
      <c r="K61" s="37" t="s">
        <v>171</v>
      </c>
      <c r="L61" s="27"/>
      <c r="M61" s="27"/>
      <c r="N61" s="27"/>
      <c r="O61" s="27"/>
      <c r="P61" s="27" t="s">
        <v>94</v>
      </c>
      <c r="Q61" s="27" t="s">
        <v>95</v>
      </c>
      <c r="R61" s="27"/>
      <c r="S61" s="87">
        <v>30000</v>
      </c>
      <c r="T61" s="87">
        <v>25500</v>
      </c>
      <c r="U61" s="87">
        <v>3000</v>
      </c>
      <c r="V61" s="87">
        <v>1500</v>
      </c>
      <c r="W61" s="37" t="s">
        <v>225</v>
      </c>
      <c r="X61" s="27"/>
      <c r="Y61" s="27">
        <v>20</v>
      </c>
    </row>
    <row r="62" spans="1:25" ht="60" hidden="1">
      <c r="A62" s="59">
        <v>54</v>
      </c>
      <c r="B62" s="81" t="s">
        <v>226</v>
      </c>
      <c r="C62" s="86">
        <v>1</v>
      </c>
      <c r="D62" s="86"/>
      <c r="E62" s="86" t="s">
        <v>227</v>
      </c>
      <c r="F62" s="86">
        <v>25000</v>
      </c>
      <c r="G62" s="61" t="s">
        <v>52</v>
      </c>
      <c r="H62" s="36"/>
      <c r="I62" s="36" t="s">
        <v>228</v>
      </c>
      <c r="J62" s="37" t="s">
        <v>171</v>
      </c>
      <c r="K62" s="37" t="s">
        <v>171</v>
      </c>
      <c r="L62" s="27"/>
      <c r="M62" s="27"/>
      <c r="N62" s="27"/>
      <c r="O62" s="27"/>
      <c r="P62" s="27" t="s">
        <v>94</v>
      </c>
      <c r="Q62" s="27" t="s">
        <v>95</v>
      </c>
      <c r="R62" s="27"/>
      <c r="S62" s="87">
        <v>50000</v>
      </c>
      <c r="T62" s="87">
        <v>42500</v>
      </c>
      <c r="U62" s="87">
        <v>5000</v>
      </c>
      <c r="V62" s="87">
        <v>2500</v>
      </c>
      <c r="W62" s="37" t="s">
        <v>229</v>
      </c>
      <c r="X62" s="27"/>
      <c r="Y62" s="27">
        <v>20</v>
      </c>
    </row>
    <row r="63" spans="1:25" ht="45" hidden="1">
      <c r="A63" s="59">
        <v>55</v>
      </c>
      <c r="B63" s="81" t="s">
        <v>230</v>
      </c>
      <c r="C63" s="86">
        <v>1</v>
      </c>
      <c r="D63" s="86"/>
      <c r="E63" s="86" t="s">
        <v>56</v>
      </c>
      <c r="F63" s="86">
        <v>20000</v>
      </c>
      <c r="G63" s="61" t="s">
        <v>52</v>
      </c>
      <c r="H63" s="36"/>
      <c r="I63" s="36" t="s">
        <v>231</v>
      </c>
      <c r="J63" s="37" t="s">
        <v>171</v>
      </c>
      <c r="K63" s="37" t="s">
        <v>171</v>
      </c>
      <c r="L63" s="27"/>
      <c r="M63" s="27"/>
      <c r="N63" s="27"/>
      <c r="O63" s="27"/>
      <c r="P63" s="27" t="s">
        <v>94</v>
      </c>
      <c r="Q63" s="27" t="s">
        <v>95</v>
      </c>
      <c r="R63" s="27"/>
      <c r="S63" s="87">
        <v>50000</v>
      </c>
      <c r="T63" s="87">
        <v>42500</v>
      </c>
      <c r="U63" s="87">
        <v>5000</v>
      </c>
      <c r="V63" s="87">
        <v>2500</v>
      </c>
      <c r="W63" s="37" t="s">
        <v>229</v>
      </c>
      <c r="X63" s="27"/>
      <c r="Y63" s="27">
        <v>20</v>
      </c>
    </row>
    <row r="64" spans="1:25" ht="75" hidden="1">
      <c r="A64" s="59">
        <v>56</v>
      </c>
      <c r="B64" s="81" t="s">
        <v>232</v>
      </c>
      <c r="C64" s="86">
        <v>1</v>
      </c>
      <c r="D64" s="86"/>
      <c r="E64" s="86" t="s">
        <v>29</v>
      </c>
      <c r="F64" s="86">
        <v>40000</v>
      </c>
      <c r="G64" s="61" t="s">
        <v>52</v>
      </c>
      <c r="H64" s="36"/>
      <c r="I64" s="36" t="s">
        <v>233</v>
      </c>
      <c r="J64" s="37" t="s">
        <v>171</v>
      </c>
      <c r="K64" s="37" t="s">
        <v>171</v>
      </c>
      <c r="L64" s="27"/>
      <c r="M64" s="27"/>
      <c r="N64" s="27"/>
      <c r="O64" s="27"/>
      <c r="P64" s="27" t="s">
        <v>94</v>
      </c>
      <c r="Q64" s="27" t="s">
        <v>95</v>
      </c>
      <c r="R64" s="27"/>
      <c r="S64" s="87">
        <v>30000</v>
      </c>
      <c r="T64" s="87">
        <v>25500</v>
      </c>
      <c r="U64" s="87">
        <v>3000</v>
      </c>
      <c r="V64" s="87">
        <v>1500</v>
      </c>
      <c r="W64" s="37" t="s">
        <v>229</v>
      </c>
      <c r="X64" s="27"/>
      <c r="Y64" s="27">
        <v>20</v>
      </c>
    </row>
    <row r="65" spans="1:25" ht="60" hidden="1">
      <c r="A65" s="59">
        <v>57</v>
      </c>
      <c r="B65" s="81" t="s">
        <v>234</v>
      </c>
      <c r="C65" s="86">
        <v>1</v>
      </c>
      <c r="D65" s="86"/>
      <c r="E65" s="86" t="s">
        <v>235</v>
      </c>
      <c r="F65" s="86">
        <v>35000</v>
      </c>
      <c r="G65" s="61" t="s">
        <v>52</v>
      </c>
      <c r="H65" s="36"/>
      <c r="I65" s="36" t="s">
        <v>228</v>
      </c>
      <c r="J65" s="37" t="s">
        <v>171</v>
      </c>
      <c r="K65" s="37" t="s">
        <v>171</v>
      </c>
      <c r="L65" s="27"/>
      <c r="M65" s="27"/>
      <c r="N65" s="27"/>
      <c r="O65" s="27"/>
      <c r="P65" s="27" t="s">
        <v>94</v>
      </c>
      <c r="Q65" s="27" t="s">
        <v>95</v>
      </c>
      <c r="R65" s="27"/>
      <c r="S65" s="87">
        <v>30000</v>
      </c>
      <c r="T65" s="87">
        <v>25500</v>
      </c>
      <c r="U65" s="87">
        <v>3000</v>
      </c>
      <c r="V65" s="87">
        <v>1500</v>
      </c>
      <c r="W65" s="37" t="s">
        <v>236</v>
      </c>
      <c r="X65" s="27"/>
      <c r="Y65" s="27">
        <v>20</v>
      </c>
    </row>
    <row r="66" spans="1:25" ht="60">
      <c r="A66" s="59">
        <v>58</v>
      </c>
      <c r="B66" s="26" t="s">
        <v>237</v>
      </c>
      <c r="C66" s="88">
        <v>1</v>
      </c>
      <c r="D66" s="61"/>
      <c r="E66" s="89" t="s">
        <v>238</v>
      </c>
      <c r="F66" s="61">
        <v>50000</v>
      </c>
      <c r="G66" s="61" t="s">
        <v>52</v>
      </c>
      <c r="H66" s="90" t="s">
        <v>167</v>
      </c>
      <c r="I66" s="70" t="s">
        <v>239</v>
      </c>
      <c r="J66" s="61" t="s">
        <v>238</v>
      </c>
      <c r="K66" s="61" t="s">
        <v>238</v>
      </c>
      <c r="L66" s="27"/>
      <c r="M66" s="27"/>
      <c r="N66" s="27"/>
      <c r="O66" s="27"/>
      <c r="P66" s="27" t="s">
        <v>94</v>
      </c>
      <c r="Q66" s="27" t="s">
        <v>95</v>
      </c>
      <c r="R66" s="27"/>
      <c r="S66" s="67">
        <v>75000</v>
      </c>
      <c r="T66" s="42">
        <v>27000</v>
      </c>
      <c r="U66" s="42">
        <v>3000</v>
      </c>
      <c r="V66" s="42">
        <v>0</v>
      </c>
      <c r="W66" s="37" t="s">
        <v>240</v>
      </c>
      <c r="X66" s="27"/>
      <c r="Y66" s="27">
        <v>60</v>
      </c>
    </row>
    <row r="67" spans="1:25" hidden="1">
      <c r="S67">
        <f>SUM(S9:S66)</f>
        <v>2335000</v>
      </c>
      <c r="T67">
        <f t="shared" ref="T67:V67" si="0">SUM(T9:T66)</f>
        <v>1952000</v>
      </c>
      <c r="U67">
        <f t="shared" si="0"/>
        <v>229000</v>
      </c>
      <c r="V67">
        <f t="shared" si="0"/>
        <v>109000</v>
      </c>
    </row>
  </sheetData>
  <autoFilter ref="A4:Y67">
    <filterColumn colId="24">
      <filters>
        <filter val="60"/>
      </filters>
    </filterColumn>
  </autoFilter>
  <mergeCells count="28">
    <mergeCell ref="Y4:Y8"/>
    <mergeCell ref="N4:N8"/>
    <mergeCell ref="O4:O8"/>
    <mergeCell ref="P4:P8"/>
    <mergeCell ref="Q4:Q8"/>
    <mergeCell ref="R4:R8"/>
    <mergeCell ref="S4:S8"/>
    <mergeCell ref="T4:T8"/>
    <mergeCell ref="U4:U8"/>
    <mergeCell ref="V4:V8"/>
    <mergeCell ref="W4:W8"/>
    <mergeCell ref="X4:X8"/>
    <mergeCell ref="M4:M8"/>
    <mergeCell ref="A1:Y1"/>
    <mergeCell ref="A2:Y2"/>
    <mergeCell ref="A3:Y3"/>
    <mergeCell ref="A4:A8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7"/>
  <sheetViews>
    <sheetView topLeftCell="A31" workbookViewId="0">
      <selection activeCell="K38" sqref="K38"/>
    </sheetView>
  </sheetViews>
  <sheetFormatPr defaultRowHeight="15"/>
  <sheetData>
    <row r="1" spans="1:18" ht="18.75">
      <c r="A1" s="604" t="s">
        <v>0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</row>
    <row r="2" spans="1:18" ht="18.75">
      <c r="A2" s="604" t="s">
        <v>1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</row>
    <row r="3" spans="1:18" ht="18.75">
      <c r="A3" s="604" t="s">
        <v>241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  <c r="R3" s="604"/>
    </row>
    <row r="4" spans="1:18" ht="18.75">
      <c r="A4" s="672" t="s">
        <v>242</v>
      </c>
      <c r="B4" s="672"/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  <c r="O4" s="672"/>
      <c r="P4" s="672"/>
      <c r="Q4" s="672"/>
      <c r="R4" s="672"/>
    </row>
    <row r="5" spans="1:18" ht="60">
      <c r="A5" s="37" t="s">
        <v>243</v>
      </c>
      <c r="B5" s="37" t="s">
        <v>244</v>
      </c>
      <c r="C5" s="37" t="s">
        <v>245</v>
      </c>
      <c r="D5" s="37" t="s">
        <v>246</v>
      </c>
      <c r="E5" s="37" t="s">
        <v>247</v>
      </c>
      <c r="F5" s="37" t="s">
        <v>9</v>
      </c>
      <c r="G5" s="37" t="s">
        <v>248</v>
      </c>
      <c r="H5" s="37" t="s">
        <v>249</v>
      </c>
      <c r="I5" s="37" t="s">
        <v>250</v>
      </c>
      <c r="J5" s="37" t="s">
        <v>251</v>
      </c>
      <c r="K5" s="83" t="s">
        <v>252</v>
      </c>
      <c r="L5" s="83" t="s">
        <v>253</v>
      </c>
      <c r="M5" s="83" t="s">
        <v>254</v>
      </c>
      <c r="N5" s="83" t="s">
        <v>255</v>
      </c>
      <c r="O5" s="37" t="s">
        <v>256</v>
      </c>
      <c r="P5" s="37" t="s">
        <v>255</v>
      </c>
      <c r="Q5" s="37" t="s">
        <v>254</v>
      </c>
      <c r="R5" s="91" t="s">
        <v>256</v>
      </c>
    </row>
    <row r="6" spans="1:18" ht="45">
      <c r="A6" s="91">
        <v>1</v>
      </c>
      <c r="B6" s="27"/>
      <c r="C6" s="60" t="s">
        <v>257</v>
      </c>
      <c r="D6" s="60" t="s">
        <v>258</v>
      </c>
      <c r="E6" s="64" t="s">
        <v>259</v>
      </c>
      <c r="F6" s="37" t="s">
        <v>52</v>
      </c>
      <c r="G6" s="27" t="s">
        <v>94</v>
      </c>
      <c r="H6" s="68" t="s">
        <v>260</v>
      </c>
      <c r="I6" s="92" t="s">
        <v>5</v>
      </c>
      <c r="J6" s="64" t="s">
        <v>261</v>
      </c>
      <c r="K6" s="93">
        <v>50000</v>
      </c>
      <c r="L6" s="93">
        <f t="shared" ref="L6:L33" si="0">K6*85/100</f>
        <v>42500</v>
      </c>
      <c r="M6" s="94" t="s">
        <v>262</v>
      </c>
      <c r="N6" s="95">
        <v>42500</v>
      </c>
      <c r="O6" s="27">
        <v>20</v>
      </c>
      <c r="P6" s="27">
        <v>42500</v>
      </c>
      <c r="Q6" s="96" t="s">
        <v>262</v>
      </c>
      <c r="R6" s="27">
        <v>20</v>
      </c>
    </row>
    <row r="7" spans="1:18" ht="45">
      <c r="A7" s="91">
        <v>2</v>
      </c>
      <c r="B7" s="27"/>
      <c r="C7" s="60" t="s">
        <v>263</v>
      </c>
      <c r="D7" s="60" t="s">
        <v>264</v>
      </c>
      <c r="E7" s="64" t="s">
        <v>265</v>
      </c>
      <c r="F7" s="37" t="s">
        <v>52</v>
      </c>
      <c r="G7" s="27" t="s">
        <v>94</v>
      </c>
      <c r="H7" s="68" t="s">
        <v>260</v>
      </c>
      <c r="I7" s="92" t="s">
        <v>6</v>
      </c>
      <c r="J7" s="64" t="s">
        <v>227</v>
      </c>
      <c r="K7" s="93">
        <v>35000</v>
      </c>
      <c r="L7" s="93">
        <f t="shared" si="0"/>
        <v>29750</v>
      </c>
      <c r="M7" s="94" t="s">
        <v>262</v>
      </c>
      <c r="N7" s="95">
        <v>29750</v>
      </c>
      <c r="O7" s="27">
        <v>20</v>
      </c>
      <c r="P7" s="27">
        <v>29750</v>
      </c>
      <c r="Q7" s="96" t="s">
        <v>262</v>
      </c>
      <c r="R7" s="27">
        <v>20</v>
      </c>
    </row>
    <row r="8" spans="1:18" ht="45">
      <c r="A8" s="91">
        <v>3</v>
      </c>
      <c r="B8" s="27"/>
      <c r="C8" s="60" t="s">
        <v>266</v>
      </c>
      <c r="D8" s="60" t="s">
        <v>264</v>
      </c>
      <c r="E8" s="64" t="s">
        <v>265</v>
      </c>
      <c r="F8" s="37" t="s">
        <v>52</v>
      </c>
      <c r="G8" s="27" t="s">
        <v>94</v>
      </c>
      <c r="H8" s="68" t="s">
        <v>260</v>
      </c>
      <c r="I8" s="92" t="s">
        <v>6</v>
      </c>
      <c r="J8" s="64" t="s">
        <v>227</v>
      </c>
      <c r="K8" s="93">
        <v>35000</v>
      </c>
      <c r="L8" s="93">
        <f t="shared" si="0"/>
        <v>29750</v>
      </c>
      <c r="M8" s="94" t="s">
        <v>262</v>
      </c>
      <c r="N8" s="95">
        <v>29750</v>
      </c>
      <c r="O8" s="27">
        <v>20</v>
      </c>
      <c r="P8" s="27">
        <v>29750</v>
      </c>
      <c r="Q8" s="96" t="s">
        <v>262</v>
      </c>
      <c r="R8" s="27">
        <v>20</v>
      </c>
    </row>
    <row r="9" spans="1:18" ht="45">
      <c r="A9" s="91">
        <v>4</v>
      </c>
      <c r="B9" s="27"/>
      <c r="C9" s="60" t="s">
        <v>267</v>
      </c>
      <c r="D9" s="60" t="s">
        <v>268</v>
      </c>
      <c r="E9" s="64" t="s">
        <v>269</v>
      </c>
      <c r="F9" s="37" t="s">
        <v>52</v>
      </c>
      <c r="G9" s="27" t="s">
        <v>172</v>
      </c>
      <c r="H9" s="68" t="s">
        <v>270</v>
      </c>
      <c r="I9" s="92" t="s">
        <v>6</v>
      </c>
      <c r="J9" s="64" t="s">
        <v>271</v>
      </c>
      <c r="K9" s="93">
        <v>50000</v>
      </c>
      <c r="L9" s="93">
        <f t="shared" si="0"/>
        <v>42500</v>
      </c>
      <c r="M9" s="94" t="s">
        <v>262</v>
      </c>
      <c r="N9" s="95">
        <v>42500</v>
      </c>
      <c r="O9" s="27">
        <v>20</v>
      </c>
      <c r="P9" s="27">
        <v>42500</v>
      </c>
      <c r="Q9" s="96" t="s">
        <v>262</v>
      </c>
      <c r="R9" s="27">
        <v>20</v>
      </c>
    </row>
    <row r="10" spans="1:18" ht="45">
      <c r="A10" s="91">
        <v>5</v>
      </c>
      <c r="B10" s="27"/>
      <c r="C10" s="60" t="s">
        <v>272</v>
      </c>
      <c r="D10" s="60" t="s">
        <v>273</v>
      </c>
      <c r="E10" s="64" t="s">
        <v>274</v>
      </c>
      <c r="F10" s="37" t="s">
        <v>52</v>
      </c>
      <c r="G10" s="27" t="s">
        <v>94</v>
      </c>
      <c r="H10" s="68" t="s">
        <v>260</v>
      </c>
      <c r="I10" s="92" t="s">
        <v>5</v>
      </c>
      <c r="J10" s="64" t="s">
        <v>120</v>
      </c>
      <c r="K10" s="93">
        <v>50000</v>
      </c>
      <c r="L10" s="93">
        <f t="shared" si="0"/>
        <v>42500</v>
      </c>
      <c r="M10" s="94" t="s">
        <v>262</v>
      </c>
      <c r="N10" s="95">
        <v>42500</v>
      </c>
      <c r="O10" s="27">
        <v>20</v>
      </c>
      <c r="P10" s="27">
        <v>42500</v>
      </c>
      <c r="Q10" s="96" t="s">
        <v>262</v>
      </c>
      <c r="R10" s="27">
        <v>20</v>
      </c>
    </row>
    <row r="11" spans="1:18" ht="45">
      <c r="A11" s="91">
        <v>6</v>
      </c>
      <c r="B11" s="27"/>
      <c r="C11" s="60" t="s">
        <v>275</v>
      </c>
      <c r="D11" s="60" t="s">
        <v>276</v>
      </c>
      <c r="E11" s="64" t="s">
        <v>277</v>
      </c>
      <c r="F11" s="37" t="s">
        <v>52</v>
      </c>
      <c r="G11" s="27" t="s">
        <v>94</v>
      </c>
      <c r="H11" s="68" t="s">
        <v>270</v>
      </c>
      <c r="I11" s="92" t="s">
        <v>5</v>
      </c>
      <c r="J11" s="64" t="s">
        <v>120</v>
      </c>
      <c r="K11" s="93">
        <v>50000</v>
      </c>
      <c r="L11" s="93">
        <f t="shared" si="0"/>
        <v>42500</v>
      </c>
      <c r="M11" s="94" t="s">
        <v>262</v>
      </c>
      <c r="N11" s="95">
        <v>42500</v>
      </c>
      <c r="O11" s="27">
        <v>20</v>
      </c>
      <c r="P11" s="27">
        <v>42500</v>
      </c>
      <c r="Q11" s="96" t="s">
        <v>262</v>
      </c>
      <c r="R11" s="27">
        <v>20</v>
      </c>
    </row>
    <row r="12" spans="1:18" ht="45">
      <c r="A12" s="91">
        <v>7</v>
      </c>
      <c r="B12" s="27"/>
      <c r="C12" s="60" t="s">
        <v>278</v>
      </c>
      <c r="D12" s="60" t="s">
        <v>279</v>
      </c>
      <c r="E12" s="64" t="s">
        <v>280</v>
      </c>
      <c r="F12" s="37" t="s">
        <v>52</v>
      </c>
      <c r="G12" s="27" t="s">
        <v>94</v>
      </c>
      <c r="H12" s="68" t="s">
        <v>260</v>
      </c>
      <c r="I12" s="92" t="s">
        <v>5</v>
      </c>
      <c r="J12" s="64" t="s">
        <v>120</v>
      </c>
      <c r="K12" s="93">
        <v>50000</v>
      </c>
      <c r="L12" s="93">
        <f t="shared" si="0"/>
        <v>42500</v>
      </c>
      <c r="M12" s="94" t="s">
        <v>262</v>
      </c>
      <c r="N12" s="95">
        <v>42500</v>
      </c>
      <c r="O12" s="27">
        <v>20</v>
      </c>
      <c r="P12" s="27">
        <v>42500</v>
      </c>
      <c r="Q12" s="96" t="s">
        <v>262</v>
      </c>
      <c r="R12" s="27">
        <v>20</v>
      </c>
    </row>
    <row r="13" spans="1:18" ht="30">
      <c r="A13" s="91">
        <v>8</v>
      </c>
      <c r="B13" s="27"/>
      <c r="C13" s="60" t="s">
        <v>273</v>
      </c>
      <c r="D13" s="60" t="s">
        <v>281</v>
      </c>
      <c r="E13" s="64" t="s">
        <v>259</v>
      </c>
      <c r="F13" s="37" t="s">
        <v>52</v>
      </c>
      <c r="G13" s="27" t="s">
        <v>94</v>
      </c>
      <c r="H13" s="68" t="s">
        <v>260</v>
      </c>
      <c r="I13" s="92" t="s">
        <v>5</v>
      </c>
      <c r="J13" s="64" t="s">
        <v>120</v>
      </c>
      <c r="K13" s="93">
        <v>50000</v>
      </c>
      <c r="L13" s="93">
        <f t="shared" si="0"/>
        <v>42500</v>
      </c>
      <c r="M13" s="94" t="s">
        <v>262</v>
      </c>
      <c r="N13" s="95">
        <v>42500</v>
      </c>
      <c r="O13" s="27">
        <v>20</v>
      </c>
      <c r="P13" s="27">
        <v>42500</v>
      </c>
      <c r="Q13" s="96" t="s">
        <v>262</v>
      </c>
      <c r="R13" s="27">
        <v>20</v>
      </c>
    </row>
    <row r="14" spans="1:18" ht="45">
      <c r="A14" s="91">
        <v>9</v>
      </c>
      <c r="B14" s="27"/>
      <c r="C14" s="60" t="s">
        <v>282</v>
      </c>
      <c r="D14" s="60" t="s">
        <v>283</v>
      </c>
      <c r="E14" s="64" t="s">
        <v>284</v>
      </c>
      <c r="F14" s="37" t="s">
        <v>52</v>
      </c>
      <c r="G14" s="27" t="s">
        <v>94</v>
      </c>
      <c r="H14" s="68" t="s">
        <v>260</v>
      </c>
      <c r="I14" s="92" t="s">
        <v>5</v>
      </c>
      <c r="J14" s="64" t="s">
        <v>120</v>
      </c>
      <c r="K14" s="93">
        <v>50000</v>
      </c>
      <c r="L14" s="93">
        <f t="shared" si="0"/>
        <v>42500</v>
      </c>
      <c r="M14" s="94" t="s">
        <v>262</v>
      </c>
      <c r="N14" s="95">
        <v>42500</v>
      </c>
      <c r="O14" s="27">
        <v>20</v>
      </c>
      <c r="P14" s="27">
        <v>42500</v>
      </c>
      <c r="Q14" s="96" t="s">
        <v>262</v>
      </c>
      <c r="R14" s="27">
        <v>20</v>
      </c>
    </row>
    <row r="15" spans="1:18" ht="45">
      <c r="A15" s="91">
        <v>10</v>
      </c>
      <c r="B15" s="27"/>
      <c r="C15" s="60" t="s">
        <v>285</v>
      </c>
      <c r="D15" s="60" t="s">
        <v>286</v>
      </c>
      <c r="E15" s="64" t="s">
        <v>287</v>
      </c>
      <c r="F15" s="37" t="s">
        <v>52</v>
      </c>
      <c r="G15" s="27" t="s">
        <v>94</v>
      </c>
      <c r="H15" s="68" t="s">
        <v>260</v>
      </c>
      <c r="I15" s="92" t="s">
        <v>5</v>
      </c>
      <c r="J15" s="64" t="s">
        <v>120</v>
      </c>
      <c r="K15" s="93">
        <v>50000</v>
      </c>
      <c r="L15" s="93">
        <f t="shared" si="0"/>
        <v>42500</v>
      </c>
      <c r="M15" s="94" t="s">
        <v>262</v>
      </c>
      <c r="N15" s="95">
        <v>42500</v>
      </c>
      <c r="O15" s="27">
        <v>20</v>
      </c>
      <c r="P15" s="27">
        <v>42500</v>
      </c>
      <c r="Q15" s="96" t="s">
        <v>262</v>
      </c>
      <c r="R15" s="27">
        <v>20</v>
      </c>
    </row>
    <row r="16" spans="1:18" ht="45">
      <c r="A16" s="91">
        <v>11</v>
      </c>
      <c r="B16" s="27"/>
      <c r="C16" s="60" t="s">
        <v>288</v>
      </c>
      <c r="D16" s="60" t="s">
        <v>289</v>
      </c>
      <c r="E16" s="64" t="s">
        <v>290</v>
      </c>
      <c r="F16" s="37" t="s">
        <v>52</v>
      </c>
      <c r="G16" s="27" t="s">
        <v>172</v>
      </c>
      <c r="H16" s="68" t="s">
        <v>260</v>
      </c>
      <c r="I16" s="92" t="s">
        <v>5</v>
      </c>
      <c r="J16" s="64" t="s">
        <v>120</v>
      </c>
      <c r="K16" s="93">
        <v>50000</v>
      </c>
      <c r="L16" s="93">
        <f t="shared" si="0"/>
        <v>42500</v>
      </c>
      <c r="M16" s="94" t="s">
        <v>262</v>
      </c>
      <c r="N16" s="95">
        <v>42500</v>
      </c>
      <c r="O16" s="27">
        <v>20</v>
      </c>
      <c r="P16" s="27">
        <v>42500</v>
      </c>
      <c r="Q16" s="96" t="s">
        <v>262</v>
      </c>
      <c r="R16" s="27">
        <v>20</v>
      </c>
    </row>
    <row r="17" spans="1:18" ht="45">
      <c r="A17" s="91">
        <v>12</v>
      </c>
      <c r="B17" s="27"/>
      <c r="C17" s="64" t="s">
        <v>291</v>
      </c>
      <c r="D17" s="64" t="s">
        <v>292</v>
      </c>
      <c r="E17" s="64" t="s">
        <v>293</v>
      </c>
      <c r="F17" s="37" t="s">
        <v>52</v>
      </c>
      <c r="G17" s="97" t="s">
        <v>172</v>
      </c>
      <c r="H17" s="68" t="s">
        <v>270</v>
      </c>
      <c r="I17" s="92" t="s">
        <v>5</v>
      </c>
      <c r="J17" s="64" t="s">
        <v>41</v>
      </c>
      <c r="K17" s="93">
        <v>50000</v>
      </c>
      <c r="L17" s="93">
        <f t="shared" si="0"/>
        <v>42500</v>
      </c>
      <c r="M17" s="94" t="s">
        <v>262</v>
      </c>
      <c r="N17" s="95">
        <v>42500</v>
      </c>
      <c r="O17" s="27">
        <v>20</v>
      </c>
      <c r="P17" s="27">
        <v>42500</v>
      </c>
      <c r="Q17" s="96" t="s">
        <v>262</v>
      </c>
      <c r="R17" s="27">
        <v>20</v>
      </c>
    </row>
    <row r="18" spans="1:18" ht="60">
      <c r="A18" s="91">
        <v>13</v>
      </c>
      <c r="B18" s="27"/>
      <c r="C18" s="64" t="s">
        <v>294</v>
      </c>
      <c r="D18" s="64" t="s">
        <v>295</v>
      </c>
      <c r="E18" s="64" t="s">
        <v>296</v>
      </c>
      <c r="F18" s="37" t="s">
        <v>52</v>
      </c>
      <c r="G18" s="97" t="s">
        <v>172</v>
      </c>
      <c r="H18" s="68" t="s">
        <v>260</v>
      </c>
      <c r="I18" s="92" t="s">
        <v>5</v>
      </c>
      <c r="J18" s="64" t="s">
        <v>41</v>
      </c>
      <c r="K18" s="93">
        <v>50000</v>
      </c>
      <c r="L18" s="93">
        <f t="shared" si="0"/>
        <v>42500</v>
      </c>
      <c r="M18" s="94" t="s">
        <v>262</v>
      </c>
      <c r="N18" s="95">
        <v>42500</v>
      </c>
      <c r="O18" s="27">
        <v>20</v>
      </c>
      <c r="P18" s="27">
        <v>42500</v>
      </c>
      <c r="Q18" s="96" t="s">
        <v>262</v>
      </c>
      <c r="R18" s="27">
        <v>20</v>
      </c>
    </row>
    <row r="19" spans="1:18" ht="45">
      <c r="A19" s="91">
        <v>14</v>
      </c>
      <c r="B19" s="27"/>
      <c r="C19" s="64" t="s">
        <v>291</v>
      </c>
      <c r="D19" s="64" t="s">
        <v>297</v>
      </c>
      <c r="E19" s="64" t="s">
        <v>298</v>
      </c>
      <c r="F19" s="37" t="s">
        <v>52</v>
      </c>
      <c r="G19" s="97" t="s">
        <v>172</v>
      </c>
      <c r="H19" s="68" t="s">
        <v>270</v>
      </c>
      <c r="I19" s="92" t="s">
        <v>6</v>
      </c>
      <c r="J19" s="64" t="s">
        <v>41</v>
      </c>
      <c r="K19" s="93">
        <v>50000</v>
      </c>
      <c r="L19" s="93">
        <f t="shared" si="0"/>
        <v>42500</v>
      </c>
      <c r="M19" s="94" t="s">
        <v>262</v>
      </c>
      <c r="N19" s="95">
        <v>42500</v>
      </c>
      <c r="O19" s="27">
        <v>20</v>
      </c>
      <c r="P19" s="27">
        <v>42500</v>
      </c>
      <c r="Q19" s="96" t="s">
        <v>262</v>
      </c>
      <c r="R19" s="27">
        <v>20</v>
      </c>
    </row>
    <row r="20" spans="1:18" ht="45">
      <c r="A20" s="91">
        <v>15</v>
      </c>
      <c r="B20" s="27"/>
      <c r="C20" s="64" t="s">
        <v>299</v>
      </c>
      <c r="D20" s="64" t="s">
        <v>300</v>
      </c>
      <c r="E20" s="64" t="s">
        <v>301</v>
      </c>
      <c r="F20" s="37" t="s">
        <v>52</v>
      </c>
      <c r="G20" s="27" t="s">
        <v>94</v>
      </c>
      <c r="H20" s="68" t="s">
        <v>260</v>
      </c>
      <c r="I20" s="92" t="s">
        <v>5</v>
      </c>
      <c r="J20" s="64" t="s">
        <v>41</v>
      </c>
      <c r="K20" s="93">
        <v>50000</v>
      </c>
      <c r="L20" s="93">
        <f t="shared" si="0"/>
        <v>42500</v>
      </c>
      <c r="M20" s="94" t="s">
        <v>262</v>
      </c>
      <c r="N20" s="95">
        <v>42500</v>
      </c>
      <c r="O20" s="27">
        <v>20</v>
      </c>
      <c r="P20" s="27">
        <v>42500</v>
      </c>
      <c r="Q20" s="96" t="s">
        <v>262</v>
      </c>
      <c r="R20" s="27">
        <v>20</v>
      </c>
    </row>
    <row r="21" spans="1:18" ht="90">
      <c r="A21" s="91">
        <v>16</v>
      </c>
      <c r="B21" s="27"/>
      <c r="C21" s="60" t="s">
        <v>302</v>
      </c>
      <c r="D21" s="60" t="s">
        <v>303</v>
      </c>
      <c r="E21" s="64" t="s">
        <v>304</v>
      </c>
      <c r="F21" s="37" t="s">
        <v>52</v>
      </c>
      <c r="G21" s="27" t="s">
        <v>94</v>
      </c>
      <c r="H21" s="68" t="s">
        <v>260</v>
      </c>
      <c r="I21" s="92" t="s">
        <v>6</v>
      </c>
      <c r="J21" s="64" t="s">
        <v>271</v>
      </c>
      <c r="K21" s="93">
        <v>50000</v>
      </c>
      <c r="L21" s="93">
        <f t="shared" si="0"/>
        <v>42500</v>
      </c>
      <c r="M21" s="94" t="s">
        <v>262</v>
      </c>
      <c r="N21" s="95">
        <v>42500</v>
      </c>
      <c r="O21" s="27">
        <v>20</v>
      </c>
      <c r="P21" s="27">
        <v>42500</v>
      </c>
      <c r="Q21" s="96" t="s">
        <v>262</v>
      </c>
      <c r="R21" s="27">
        <v>20</v>
      </c>
    </row>
    <row r="22" spans="1:18" ht="60">
      <c r="A22" s="91">
        <v>17</v>
      </c>
      <c r="B22" s="27"/>
      <c r="C22" s="60" t="s">
        <v>305</v>
      </c>
      <c r="D22" s="60" t="s">
        <v>306</v>
      </c>
      <c r="E22" s="64" t="s">
        <v>307</v>
      </c>
      <c r="F22" s="37" t="s">
        <v>52</v>
      </c>
      <c r="G22" s="27" t="s">
        <v>94</v>
      </c>
      <c r="H22" s="68" t="s">
        <v>260</v>
      </c>
      <c r="I22" s="92" t="s">
        <v>5</v>
      </c>
      <c r="J22" s="64" t="s">
        <v>123</v>
      </c>
      <c r="K22" s="93">
        <v>30000</v>
      </c>
      <c r="L22" s="93">
        <f t="shared" si="0"/>
        <v>25500</v>
      </c>
      <c r="M22" s="94" t="s">
        <v>262</v>
      </c>
      <c r="N22" s="95">
        <v>25500</v>
      </c>
      <c r="O22" s="27">
        <v>20</v>
      </c>
      <c r="P22" s="27">
        <v>25500</v>
      </c>
      <c r="Q22" s="96" t="s">
        <v>262</v>
      </c>
      <c r="R22" s="27">
        <v>20</v>
      </c>
    </row>
    <row r="23" spans="1:18" ht="45">
      <c r="A23" s="91">
        <v>18</v>
      </c>
      <c r="B23" s="27"/>
      <c r="C23" s="60" t="s">
        <v>308</v>
      </c>
      <c r="D23" s="60" t="s">
        <v>309</v>
      </c>
      <c r="E23" s="64" t="s">
        <v>310</v>
      </c>
      <c r="F23" s="37" t="s">
        <v>52</v>
      </c>
      <c r="G23" s="27" t="s">
        <v>94</v>
      </c>
      <c r="H23" s="68" t="s">
        <v>260</v>
      </c>
      <c r="I23" s="92" t="s">
        <v>5</v>
      </c>
      <c r="J23" s="64" t="s">
        <v>123</v>
      </c>
      <c r="K23" s="93">
        <v>30000</v>
      </c>
      <c r="L23" s="93">
        <f t="shared" si="0"/>
        <v>25500</v>
      </c>
      <c r="M23" s="94" t="s">
        <v>262</v>
      </c>
      <c r="N23" s="95">
        <v>25500</v>
      </c>
      <c r="O23" s="27">
        <v>20</v>
      </c>
      <c r="P23" s="27">
        <v>25500</v>
      </c>
      <c r="Q23" s="96" t="s">
        <v>262</v>
      </c>
      <c r="R23" s="27">
        <v>20</v>
      </c>
    </row>
    <row r="24" spans="1:18" ht="60">
      <c r="A24" s="91">
        <v>19</v>
      </c>
      <c r="B24" s="27"/>
      <c r="C24" s="60" t="s">
        <v>311</v>
      </c>
      <c r="D24" s="60" t="s">
        <v>312</v>
      </c>
      <c r="E24" s="64" t="s">
        <v>307</v>
      </c>
      <c r="F24" s="37" t="s">
        <v>52</v>
      </c>
      <c r="G24" s="27" t="s">
        <v>94</v>
      </c>
      <c r="H24" s="68" t="s">
        <v>260</v>
      </c>
      <c r="I24" s="92" t="s">
        <v>5</v>
      </c>
      <c r="J24" s="64" t="s">
        <v>123</v>
      </c>
      <c r="K24" s="93">
        <v>30000</v>
      </c>
      <c r="L24" s="93">
        <f t="shared" si="0"/>
        <v>25500</v>
      </c>
      <c r="M24" s="94" t="s">
        <v>262</v>
      </c>
      <c r="N24" s="95">
        <v>25500</v>
      </c>
      <c r="O24" s="27">
        <v>20</v>
      </c>
      <c r="P24" s="27">
        <v>25500</v>
      </c>
      <c r="Q24" s="96" t="s">
        <v>262</v>
      </c>
      <c r="R24" s="27">
        <v>20</v>
      </c>
    </row>
    <row r="25" spans="1:18" ht="45">
      <c r="A25" s="91">
        <v>20</v>
      </c>
      <c r="B25" s="27"/>
      <c r="C25" s="64" t="s">
        <v>313</v>
      </c>
      <c r="D25" s="64" t="s">
        <v>314</v>
      </c>
      <c r="E25" s="64" t="s">
        <v>315</v>
      </c>
      <c r="F25" s="37" t="s">
        <v>52</v>
      </c>
      <c r="G25" s="27" t="s">
        <v>94</v>
      </c>
      <c r="H25" s="68" t="s">
        <v>260</v>
      </c>
      <c r="I25" s="92" t="s">
        <v>5</v>
      </c>
      <c r="J25" s="64" t="s">
        <v>123</v>
      </c>
      <c r="K25" s="93">
        <v>30000</v>
      </c>
      <c r="L25" s="93">
        <f t="shared" si="0"/>
        <v>25500</v>
      </c>
      <c r="M25" s="94" t="s">
        <v>262</v>
      </c>
      <c r="N25" s="95">
        <v>25500</v>
      </c>
      <c r="O25" s="27">
        <v>20</v>
      </c>
      <c r="P25" s="27">
        <v>25500</v>
      </c>
      <c r="Q25" s="96" t="s">
        <v>262</v>
      </c>
      <c r="R25" s="27">
        <v>20</v>
      </c>
    </row>
    <row r="26" spans="1:18" ht="45">
      <c r="A26" s="91">
        <v>21</v>
      </c>
      <c r="B26" s="27"/>
      <c r="C26" s="64" t="s">
        <v>299</v>
      </c>
      <c r="D26" s="64" t="s">
        <v>316</v>
      </c>
      <c r="E26" s="64" t="s">
        <v>317</v>
      </c>
      <c r="F26" s="37" t="s">
        <v>52</v>
      </c>
      <c r="G26" s="27" t="s">
        <v>94</v>
      </c>
      <c r="H26" s="68" t="s">
        <v>260</v>
      </c>
      <c r="I26" s="92" t="s">
        <v>5</v>
      </c>
      <c r="J26" s="64" t="s">
        <v>123</v>
      </c>
      <c r="K26" s="93">
        <v>30000</v>
      </c>
      <c r="L26" s="93">
        <f t="shared" si="0"/>
        <v>25500</v>
      </c>
      <c r="M26" s="94" t="s">
        <v>262</v>
      </c>
      <c r="N26" s="95">
        <v>25500</v>
      </c>
      <c r="O26" s="27">
        <v>20</v>
      </c>
      <c r="P26" s="27">
        <v>25500</v>
      </c>
      <c r="Q26" s="96" t="s">
        <v>262</v>
      </c>
      <c r="R26" s="27">
        <v>20</v>
      </c>
    </row>
    <row r="27" spans="1:18" ht="60">
      <c r="A27" s="91">
        <v>22</v>
      </c>
      <c r="B27" s="27"/>
      <c r="C27" s="64" t="s">
        <v>318</v>
      </c>
      <c r="D27" s="64" t="s">
        <v>300</v>
      </c>
      <c r="E27" s="64" t="s">
        <v>319</v>
      </c>
      <c r="F27" s="37" t="s">
        <v>52</v>
      </c>
      <c r="G27" s="27" t="s">
        <v>94</v>
      </c>
      <c r="H27" s="68" t="s">
        <v>260</v>
      </c>
      <c r="I27" s="92" t="s">
        <v>5</v>
      </c>
      <c r="J27" s="64" t="s">
        <v>123</v>
      </c>
      <c r="K27" s="93">
        <v>30000</v>
      </c>
      <c r="L27" s="93">
        <f t="shared" si="0"/>
        <v>25500</v>
      </c>
      <c r="M27" s="94" t="s">
        <v>262</v>
      </c>
      <c r="N27" s="95">
        <v>25500</v>
      </c>
      <c r="O27" s="27">
        <v>20</v>
      </c>
      <c r="P27" s="27">
        <v>25500</v>
      </c>
      <c r="Q27" s="96" t="s">
        <v>262</v>
      </c>
      <c r="R27" s="27">
        <v>20</v>
      </c>
    </row>
    <row r="28" spans="1:18" ht="60">
      <c r="A28" s="91">
        <v>23</v>
      </c>
      <c r="B28" s="27"/>
      <c r="C28" s="64" t="s">
        <v>320</v>
      </c>
      <c r="D28" s="64" t="s">
        <v>321</v>
      </c>
      <c r="E28" s="64" t="s">
        <v>322</v>
      </c>
      <c r="F28" s="37" t="s">
        <v>52</v>
      </c>
      <c r="G28" s="27" t="s">
        <v>94</v>
      </c>
      <c r="H28" s="68" t="s">
        <v>260</v>
      </c>
      <c r="I28" s="92" t="s">
        <v>5</v>
      </c>
      <c r="J28" s="64" t="s">
        <v>123</v>
      </c>
      <c r="K28" s="93">
        <v>30000</v>
      </c>
      <c r="L28" s="93">
        <f t="shared" si="0"/>
        <v>25500</v>
      </c>
      <c r="M28" s="94" t="s">
        <v>262</v>
      </c>
      <c r="N28" s="95">
        <v>25500</v>
      </c>
      <c r="O28" s="27">
        <v>20</v>
      </c>
      <c r="P28" s="27">
        <v>25500</v>
      </c>
      <c r="Q28" s="96" t="s">
        <v>262</v>
      </c>
      <c r="R28" s="27">
        <v>20</v>
      </c>
    </row>
    <row r="29" spans="1:18" ht="60">
      <c r="A29" s="91">
        <v>24</v>
      </c>
      <c r="B29" s="27"/>
      <c r="C29" s="64" t="s">
        <v>323</v>
      </c>
      <c r="D29" s="64" t="s">
        <v>321</v>
      </c>
      <c r="E29" s="64" t="s">
        <v>322</v>
      </c>
      <c r="F29" s="37" t="s">
        <v>52</v>
      </c>
      <c r="G29" s="27" t="s">
        <v>94</v>
      </c>
      <c r="H29" s="68" t="s">
        <v>260</v>
      </c>
      <c r="I29" s="92" t="s">
        <v>5</v>
      </c>
      <c r="J29" s="64" t="s">
        <v>123</v>
      </c>
      <c r="K29" s="93">
        <v>30000</v>
      </c>
      <c r="L29" s="93">
        <f t="shared" si="0"/>
        <v>25500</v>
      </c>
      <c r="M29" s="94" t="s">
        <v>262</v>
      </c>
      <c r="N29" s="95">
        <v>25500</v>
      </c>
      <c r="O29" s="27">
        <v>20</v>
      </c>
      <c r="P29" s="27">
        <v>25500</v>
      </c>
      <c r="Q29" s="96" t="s">
        <v>262</v>
      </c>
      <c r="R29" s="27">
        <v>20</v>
      </c>
    </row>
    <row r="30" spans="1:18" ht="45">
      <c r="A30" s="91">
        <v>25</v>
      </c>
      <c r="B30" s="27"/>
      <c r="C30" s="64" t="s">
        <v>324</v>
      </c>
      <c r="D30" s="64" t="s">
        <v>325</v>
      </c>
      <c r="E30" s="64" t="s">
        <v>326</v>
      </c>
      <c r="F30" s="37" t="s">
        <v>52</v>
      </c>
      <c r="G30" s="27" t="s">
        <v>94</v>
      </c>
      <c r="H30" s="68" t="s">
        <v>260</v>
      </c>
      <c r="I30" s="92" t="s">
        <v>5</v>
      </c>
      <c r="J30" s="64" t="s">
        <v>227</v>
      </c>
      <c r="K30" s="93">
        <v>35000</v>
      </c>
      <c r="L30" s="93">
        <f t="shared" si="0"/>
        <v>29750</v>
      </c>
      <c r="M30" s="94" t="s">
        <v>262</v>
      </c>
      <c r="N30" s="95">
        <v>29750</v>
      </c>
      <c r="O30" s="27">
        <v>20</v>
      </c>
      <c r="P30" s="27">
        <v>29750</v>
      </c>
      <c r="Q30" s="96" t="s">
        <v>262</v>
      </c>
      <c r="R30" s="27">
        <v>20</v>
      </c>
    </row>
    <row r="31" spans="1:18" ht="45">
      <c r="A31" s="91">
        <v>26</v>
      </c>
      <c r="B31" s="27"/>
      <c r="C31" s="64" t="s">
        <v>327</v>
      </c>
      <c r="D31" s="64" t="s">
        <v>328</v>
      </c>
      <c r="E31" s="64" t="s">
        <v>317</v>
      </c>
      <c r="F31" s="37" t="s">
        <v>52</v>
      </c>
      <c r="G31" s="27" t="s">
        <v>94</v>
      </c>
      <c r="H31" s="68" t="s">
        <v>260</v>
      </c>
      <c r="I31" s="92" t="s">
        <v>5</v>
      </c>
      <c r="J31" s="64" t="s">
        <v>123</v>
      </c>
      <c r="K31" s="93">
        <v>30000</v>
      </c>
      <c r="L31" s="93">
        <f t="shared" si="0"/>
        <v>25500</v>
      </c>
      <c r="M31" s="94" t="s">
        <v>262</v>
      </c>
      <c r="N31" s="95">
        <v>25500</v>
      </c>
      <c r="O31" s="27">
        <v>20</v>
      </c>
      <c r="P31" s="27">
        <v>25500</v>
      </c>
      <c r="Q31" s="96" t="s">
        <v>262</v>
      </c>
      <c r="R31" s="27">
        <v>20</v>
      </c>
    </row>
    <row r="32" spans="1:18" ht="45">
      <c r="A32" s="91">
        <v>27</v>
      </c>
      <c r="B32" s="27"/>
      <c r="C32" s="64" t="s">
        <v>329</v>
      </c>
      <c r="D32" s="64" t="s">
        <v>330</v>
      </c>
      <c r="E32" s="64" t="s">
        <v>331</v>
      </c>
      <c r="F32" s="37" t="s">
        <v>52</v>
      </c>
      <c r="G32" s="97" t="s">
        <v>172</v>
      </c>
      <c r="H32" s="68" t="s">
        <v>260</v>
      </c>
      <c r="I32" s="92" t="s">
        <v>5</v>
      </c>
      <c r="J32" s="64" t="s">
        <v>41</v>
      </c>
      <c r="K32" s="93">
        <v>50000</v>
      </c>
      <c r="L32" s="93">
        <f t="shared" si="0"/>
        <v>42500</v>
      </c>
      <c r="M32" s="94" t="s">
        <v>262</v>
      </c>
      <c r="N32" s="95">
        <v>42500</v>
      </c>
      <c r="O32" s="27">
        <v>20</v>
      </c>
      <c r="P32" s="27">
        <v>42500</v>
      </c>
      <c r="Q32" s="96" t="s">
        <v>262</v>
      </c>
      <c r="R32" s="27">
        <v>20</v>
      </c>
    </row>
    <row r="33" spans="1:18" ht="45">
      <c r="A33" s="91">
        <v>28</v>
      </c>
      <c r="B33" s="27"/>
      <c r="C33" s="64" t="s">
        <v>332</v>
      </c>
      <c r="D33" s="64" t="s">
        <v>333</v>
      </c>
      <c r="E33" s="64" t="s">
        <v>331</v>
      </c>
      <c r="F33" s="37" t="s">
        <v>52</v>
      </c>
      <c r="G33" s="97" t="s">
        <v>172</v>
      </c>
      <c r="H33" s="68" t="s">
        <v>260</v>
      </c>
      <c r="I33" s="92" t="s">
        <v>5</v>
      </c>
      <c r="J33" s="64" t="s">
        <v>41</v>
      </c>
      <c r="K33" s="93">
        <v>50000</v>
      </c>
      <c r="L33" s="93">
        <f t="shared" si="0"/>
        <v>42500</v>
      </c>
      <c r="M33" s="94" t="s">
        <v>262</v>
      </c>
      <c r="N33" s="95">
        <v>42500</v>
      </c>
      <c r="O33" s="27">
        <v>20</v>
      </c>
      <c r="P33" s="27">
        <v>42500</v>
      </c>
      <c r="Q33" s="96" t="s">
        <v>262</v>
      </c>
      <c r="R33" s="27">
        <v>20</v>
      </c>
    </row>
    <row r="34" spans="1:18">
      <c r="K34">
        <f>SUM(K6:K33)</f>
        <v>1175000</v>
      </c>
      <c r="L34" s="98">
        <f>SUM(L6:L33)</f>
        <v>998750</v>
      </c>
      <c r="N34">
        <f>SUM(N6:N33)</f>
        <v>998750</v>
      </c>
    </row>
    <row r="35" spans="1:18">
      <c r="K35">
        <f>K34*0.95</f>
        <v>1116250</v>
      </c>
    </row>
    <row r="36" spans="1:18">
      <c r="K36" s="508">
        <v>2071000</v>
      </c>
    </row>
    <row r="37" spans="1:18">
      <c r="K37">
        <f>K35+K36</f>
        <v>3187250</v>
      </c>
    </row>
  </sheetData>
  <mergeCells count="4">
    <mergeCell ref="A1:R1"/>
    <mergeCell ref="A2:R2"/>
    <mergeCell ref="A3:R3"/>
    <mergeCell ref="A4:R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3"/>
  <sheetViews>
    <sheetView topLeftCell="A7" workbookViewId="0">
      <selection activeCell="P14" sqref="P14"/>
    </sheetView>
  </sheetViews>
  <sheetFormatPr defaultRowHeight="15"/>
  <sheetData>
    <row r="1" spans="1:18" ht="18.75">
      <c r="A1" s="604" t="s">
        <v>0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</row>
    <row r="2" spans="1:18" ht="18.75">
      <c r="A2" s="604" t="s">
        <v>1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</row>
    <row r="3" spans="1:18" ht="18.75">
      <c r="A3" s="604" t="s">
        <v>241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  <c r="R3" s="604"/>
    </row>
    <row r="4" spans="1:18" ht="18.75">
      <c r="A4" s="672" t="s">
        <v>334</v>
      </c>
      <c r="B4" s="672"/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  <c r="O4" s="672"/>
      <c r="P4" s="672"/>
      <c r="Q4" s="672"/>
      <c r="R4" s="672"/>
    </row>
    <row r="5" spans="1:18" ht="60">
      <c r="A5" s="91" t="s">
        <v>243</v>
      </c>
      <c r="B5" s="91" t="s">
        <v>244</v>
      </c>
      <c r="C5" s="99" t="s">
        <v>245</v>
      </c>
      <c r="D5" s="91" t="s">
        <v>246</v>
      </c>
      <c r="E5" s="91" t="s">
        <v>247</v>
      </c>
      <c r="F5" s="91" t="s">
        <v>9</v>
      </c>
      <c r="G5" s="91" t="s">
        <v>248</v>
      </c>
      <c r="H5" s="91" t="s">
        <v>249</v>
      </c>
      <c r="I5" s="91" t="s">
        <v>250</v>
      </c>
      <c r="J5" s="100" t="s">
        <v>335</v>
      </c>
      <c r="K5" s="100" t="s">
        <v>336</v>
      </c>
      <c r="L5" s="100" t="s">
        <v>337</v>
      </c>
      <c r="M5" s="100" t="s">
        <v>338</v>
      </c>
      <c r="N5" s="100" t="s">
        <v>339</v>
      </c>
      <c r="O5" s="100" t="s">
        <v>340</v>
      </c>
      <c r="P5" s="100" t="s">
        <v>255</v>
      </c>
      <c r="Q5" s="100" t="s">
        <v>254</v>
      </c>
      <c r="R5" s="100" t="s">
        <v>256</v>
      </c>
    </row>
    <row r="6" spans="1:18" ht="135">
      <c r="A6" s="37">
        <v>1</v>
      </c>
      <c r="B6" s="27"/>
      <c r="C6" s="37" t="s">
        <v>341</v>
      </c>
      <c r="D6" s="37" t="s">
        <v>342</v>
      </c>
      <c r="E6" s="37" t="s">
        <v>343</v>
      </c>
      <c r="F6" s="37" t="s">
        <v>52</v>
      </c>
      <c r="G6" s="27" t="s">
        <v>94</v>
      </c>
      <c r="H6" s="27" t="s">
        <v>95</v>
      </c>
      <c r="I6" s="27" t="s">
        <v>5</v>
      </c>
      <c r="J6" s="37" t="s">
        <v>344</v>
      </c>
      <c r="K6" s="27"/>
      <c r="L6" s="37" t="s">
        <v>345</v>
      </c>
      <c r="M6" s="39"/>
      <c r="N6" s="101">
        <v>50000</v>
      </c>
      <c r="O6" s="27" t="s">
        <v>346</v>
      </c>
      <c r="P6" s="101">
        <v>50000</v>
      </c>
      <c r="Q6" s="27" t="s">
        <v>346</v>
      </c>
      <c r="R6" s="27" t="s">
        <v>347</v>
      </c>
    </row>
    <row r="7" spans="1:18" ht="60">
      <c r="A7" s="37">
        <v>2</v>
      </c>
      <c r="B7" s="27"/>
      <c r="C7" s="37" t="s">
        <v>348</v>
      </c>
      <c r="D7" s="37" t="s">
        <v>349</v>
      </c>
      <c r="E7" s="37" t="s">
        <v>350</v>
      </c>
      <c r="F7" s="37" t="s">
        <v>52</v>
      </c>
      <c r="G7" s="27" t="s">
        <v>172</v>
      </c>
      <c r="H7" s="27" t="s">
        <v>95</v>
      </c>
      <c r="I7" s="27" t="s">
        <v>5</v>
      </c>
      <c r="J7" s="37" t="s">
        <v>351</v>
      </c>
      <c r="K7" s="27"/>
      <c r="L7" s="37" t="s">
        <v>352</v>
      </c>
      <c r="M7" s="39"/>
      <c r="N7" s="101">
        <v>50000</v>
      </c>
      <c r="O7" s="27" t="s">
        <v>353</v>
      </c>
      <c r="P7" s="101">
        <v>50000</v>
      </c>
      <c r="Q7" s="27" t="s">
        <v>353</v>
      </c>
      <c r="R7" s="27" t="s">
        <v>354</v>
      </c>
    </row>
    <row r="8" spans="1:18" ht="90">
      <c r="A8" s="37">
        <v>3</v>
      </c>
      <c r="B8" s="102"/>
      <c r="C8" s="103" t="s">
        <v>355</v>
      </c>
      <c r="D8" s="104" t="s">
        <v>356</v>
      </c>
      <c r="E8" s="105" t="s">
        <v>357</v>
      </c>
      <c r="F8" s="105" t="s">
        <v>52</v>
      </c>
      <c r="G8" s="102" t="s">
        <v>94</v>
      </c>
      <c r="H8" s="102" t="s">
        <v>95</v>
      </c>
      <c r="I8" s="102" t="s">
        <v>6</v>
      </c>
      <c r="J8" s="105" t="s">
        <v>358</v>
      </c>
      <c r="K8" s="102"/>
      <c r="L8" s="105" t="s">
        <v>359</v>
      </c>
      <c r="M8" s="39"/>
      <c r="N8" s="106">
        <v>50000</v>
      </c>
      <c r="O8" s="102" t="s">
        <v>353</v>
      </c>
      <c r="P8" s="106">
        <v>50000</v>
      </c>
      <c r="Q8" s="102" t="s">
        <v>353</v>
      </c>
      <c r="R8" s="102" t="s">
        <v>354</v>
      </c>
    </row>
    <row r="9" spans="1:18">
      <c r="P9">
        <f>SUM(P6:P8)</f>
        <v>150000</v>
      </c>
    </row>
    <row r="10" spans="1:18">
      <c r="P10">
        <f>P9*0.05</f>
        <v>7500</v>
      </c>
    </row>
    <row r="11" spans="1:18">
      <c r="P11">
        <f>P9-P10</f>
        <v>142500</v>
      </c>
    </row>
    <row r="12" spans="1:18">
      <c r="P12">
        <v>110000</v>
      </c>
    </row>
    <row r="13" spans="1:18">
      <c r="P13">
        <f>P11+P12</f>
        <v>252500</v>
      </c>
    </row>
  </sheetData>
  <mergeCells count="4">
    <mergeCell ref="A1:R1"/>
    <mergeCell ref="A2:R2"/>
    <mergeCell ref="A3:R3"/>
    <mergeCell ref="A4:R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3"/>
  <sheetViews>
    <sheetView topLeftCell="A55" workbookViewId="0">
      <selection activeCell="K63" sqref="K63"/>
    </sheetView>
  </sheetViews>
  <sheetFormatPr defaultRowHeight="15"/>
  <sheetData>
    <row r="1" spans="1:18" ht="18.75">
      <c r="A1" s="604" t="s">
        <v>0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</row>
    <row r="2" spans="1:18" ht="18.75">
      <c r="A2" s="604" t="s">
        <v>1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</row>
    <row r="3" spans="1:18" ht="18.75">
      <c r="A3" s="604" t="s">
        <v>241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  <c r="R3" s="604"/>
    </row>
    <row r="4" spans="1:18" ht="18.75">
      <c r="A4" s="673" t="s">
        <v>360</v>
      </c>
      <c r="B4" s="673"/>
      <c r="C4" s="673"/>
      <c r="D4" s="673"/>
      <c r="E4" s="673"/>
      <c r="F4" s="673"/>
      <c r="G4" s="673"/>
      <c r="H4" s="107"/>
      <c r="I4" s="107"/>
      <c r="J4" s="7"/>
      <c r="K4" s="108"/>
      <c r="L4" s="109"/>
      <c r="M4" s="110"/>
      <c r="N4" s="110"/>
      <c r="O4" s="111"/>
      <c r="P4" s="9"/>
      <c r="Q4" s="9"/>
      <c r="R4" s="10" t="s">
        <v>361</v>
      </c>
    </row>
    <row r="5" spans="1:18" ht="22.5">
      <c r="A5" s="112"/>
      <c r="B5" s="112"/>
      <c r="C5" s="112"/>
      <c r="D5" s="112"/>
      <c r="E5" s="112"/>
      <c r="F5" s="113"/>
      <c r="G5" s="113"/>
      <c r="H5" s="113"/>
      <c r="I5" s="113"/>
      <c r="J5" s="114"/>
      <c r="K5" s="115"/>
      <c r="L5" s="115"/>
      <c r="M5" s="116"/>
      <c r="N5" s="116"/>
      <c r="O5" s="117"/>
      <c r="P5" s="117"/>
      <c r="Q5" s="117" t="s">
        <v>362</v>
      </c>
      <c r="R5" s="118"/>
    </row>
    <row r="6" spans="1:18" ht="22.5">
      <c r="A6" s="674" t="s">
        <v>363</v>
      </c>
      <c r="B6" s="674"/>
      <c r="C6" s="112"/>
      <c r="D6" s="112"/>
      <c r="E6" s="112"/>
      <c r="F6" s="113"/>
      <c r="G6" s="113"/>
      <c r="H6" s="113"/>
      <c r="I6" s="113"/>
      <c r="J6" s="114"/>
      <c r="K6" s="115"/>
      <c r="L6" s="115"/>
      <c r="M6" s="116"/>
      <c r="N6" s="116"/>
      <c r="O6" s="117"/>
      <c r="P6" s="117"/>
      <c r="Q6" s="117" t="s">
        <v>364</v>
      </c>
      <c r="R6" s="118"/>
    </row>
    <row r="7" spans="1:18" ht="60">
      <c r="A7" s="119" t="s">
        <v>243</v>
      </c>
      <c r="B7" s="119" t="s">
        <v>244</v>
      </c>
      <c r="C7" s="119" t="s">
        <v>245</v>
      </c>
      <c r="D7" s="119" t="s">
        <v>246</v>
      </c>
      <c r="E7" s="119" t="s">
        <v>247</v>
      </c>
      <c r="F7" s="120" t="s">
        <v>9</v>
      </c>
      <c r="G7" s="120" t="s">
        <v>248</v>
      </c>
      <c r="H7" s="120" t="s">
        <v>249</v>
      </c>
      <c r="I7" s="120" t="s">
        <v>250</v>
      </c>
      <c r="J7" s="37" t="s">
        <v>251</v>
      </c>
      <c r="K7" s="121" t="s">
        <v>252</v>
      </c>
      <c r="L7" s="122" t="s">
        <v>253</v>
      </c>
      <c r="M7" s="122" t="s">
        <v>254</v>
      </c>
      <c r="N7" s="122" t="s">
        <v>255</v>
      </c>
      <c r="O7" s="37" t="s">
        <v>256</v>
      </c>
      <c r="P7" s="37" t="s">
        <v>255</v>
      </c>
      <c r="Q7" s="37" t="s">
        <v>254</v>
      </c>
      <c r="R7" s="91" t="s">
        <v>256</v>
      </c>
    </row>
    <row r="8" spans="1:18" ht="49.5">
      <c r="A8" s="27">
        <v>1</v>
      </c>
      <c r="B8" s="123"/>
      <c r="C8" s="124" t="s">
        <v>365</v>
      </c>
      <c r="D8" s="124" t="s">
        <v>366</v>
      </c>
      <c r="E8" s="125" t="s">
        <v>367</v>
      </c>
      <c r="F8" s="37" t="s">
        <v>112</v>
      </c>
      <c r="G8" s="91" t="s">
        <v>94</v>
      </c>
      <c r="H8" s="91" t="s">
        <v>95</v>
      </c>
      <c r="I8" s="37" t="s">
        <v>5</v>
      </c>
      <c r="J8" s="126" t="s">
        <v>368</v>
      </c>
      <c r="K8" s="37">
        <v>50000</v>
      </c>
      <c r="L8" s="37">
        <f t="shared" ref="L8:L61" si="0">(0.9*K8)</f>
        <v>45000</v>
      </c>
      <c r="M8" s="127" t="s">
        <v>369</v>
      </c>
      <c r="N8" s="37">
        <f t="shared" ref="N8:N61" si="1">(0.95*K8)</f>
        <v>47500</v>
      </c>
      <c r="O8" s="120">
        <v>20</v>
      </c>
      <c r="P8" s="37">
        <v>47500</v>
      </c>
      <c r="Q8" s="128" t="s">
        <v>369</v>
      </c>
      <c r="R8" s="99">
        <v>20</v>
      </c>
    </row>
    <row r="9" spans="1:18" ht="49.5">
      <c r="A9" s="27">
        <v>2</v>
      </c>
      <c r="B9" s="123"/>
      <c r="C9" s="124" t="s">
        <v>370</v>
      </c>
      <c r="D9" s="124" t="s">
        <v>371</v>
      </c>
      <c r="E9" s="125" t="s">
        <v>372</v>
      </c>
      <c r="F9" s="37" t="s">
        <v>112</v>
      </c>
      <c r="G9" s="91" t="s">
        <v>94</v>
      </c>
      <c r="H9" s="91" t="s">
        <v>95</v>
      </c>
      <c r="I9" s="37" t="s">
        <v>5</v>
      </c>
      <c r="J9" s="126" t="s">
        <v>135</v>
      </c>
      <c r="K9" s="37">
        <v>50000</v>
      </c>
      <c r="L9" s="37">
        <f t="shared" si="0"/>
        <v>45000</v>
      </c>
      <c r="M9" s="127" t="s">
        <v>369</v>
      </c>
      <c r="N9" s="37">
        <f t="shared" si="1"/>
        <v>47500</v>
      </c>
      <c r="O9" s="120">
        <v>20</v>
      </c>
      <c r="P9" s="37">
        <v>47500</v>
      </c>
      <c r="Q9" s="128" t="s">
        <v>369</v>
      </c>
      <c r="R9" s="99">
        <v>20</v>
      </c>
    </row>
    <row r="10" spans="1:18" ht="49.5">
      <c r="A10" s="27">
        <v>3</v>
      </c>
      <c r="B10" s="123"/>
      <c r="C10" s="124" t="s">
        <v>373</v>
      </c>
      <c r="D10" s="124" t="s">
        <v>374</v>
      </c>
      <c r="E10" s="125" t="s">
        <v>375</v>
      </c>
      <c r="F10" s="37" t="s">
        <v>112</v>
      </c>
      <c r="G10" s="91" t="s">
        <v>94</v>
      </c>
      <c r="H10" s="91" t="s">
        <v>95</v>
      </c>
      <c r="I10" s="37" t="s">
        <v>6</v>
      </c>
      <c r="J10" s="126" t="s">
        <v>41</v>
      </c>
      <c r="K10" s="37">
        <v>100000</v>
      </c>
      <c r="L10" s="37">
        <f t="shared" si="0"/>
        <v>90000</v>
      </c>
      <c r="M10" s="127" t="s">
        <v>369</v>
      </c>
      <c r="N10" s="37">
        <f t="shared" si="1"/>
        <v>95000</v>
      </c>
      <c r="O10" s="120">
        <v>20</v>
      </c>
      <c r="P10" s="37">
        <v>95000</v>
      </c>
      <c r="Q10" s="128" t="s">
        <v>369</v>
      </c>
      <c r="R10" s="99">
        <v>20</v>
      </c>
    </row>
    <row r="11" spans="1:18" ht="49.5">
      <c r="A11" s="27">
        <v>4</v>
      </c>
      <c r="B11" s="123"/>
      <c r="C11" s="124" t="s">
        <v>376</v>
      </c>
      <c r="D11" s="124" t="s">
        <v>377</v>
      </c>
      <c r="E11" s="125" t="s">
        <v>378</v>
      </c>
      <c r="F11" s="37" t="s">
        <v>112</v>
      </c>
      <c r="G11" s="91" t="s">
        <v>94</v>
      </c>
      <c r="H11" s="91" t="s">
        <v>270</v>
      </c>
      <c r="I11" s="37" t="s">
        <v>5</v>
      </c>
      <c r="J11" s="126" t="s">
        <v>41</v>
      </c>
      <c r="K11" s="37">
        <v>50000</v>
      </c>
      <c r="L11" s="37">
        <f t="shared" si="0"/>
        <v>45000</v>
      </c>
      <c r="M11" s="127" t="s">
        <v>369</v>
      </c>
      <c r="N11" s="37">
        <f t="shared" si="1"/>
        <v>47500</v>
      </c>
      <c r="O11" s="120">
        <v>20</v>
      </c>
      <c r="P11" s="37">
        <v>47500</v>
      </c>
      <c r="Q11" s="128" t="s">
        <v>369</v>
      </c>
      <c r="R11" s="99">
        <v>20</v>
      </c>
    </row>
    <row r="12" spans="1:18" ht="33">
      <c r="A12" s="27">
        <v>5</v>
      </c>
      <c r="B12" s="123"/>
      <c r="C12" s="124" t="s">
        <v>379</v>
      </c>
      <c r="D12" s="124" t="s">
        <v>380</v>
      </c>
      <c r="E12" s="125" t="s">
        <v>381</v>
      </c>
      <c r="F12" s="37" t="s">
        <v>112</v>
      </c>
      <c r="G12" s="91" t="s">
        <v>94</v>
      </c>
      <c r="H12" s="91" t="s">
        <v>95</v>
      </c>
      <c r="I12" s="37" t="s">
        <v>5</v>
      </c>
      <c r="J12" s="126" t="s">
        <v>135</v>
      </c>
      <c r="K12" s="37">
        <v>100000</v>
      </c>
      <c r="L12" s="37">
        <f t="shared" si="0"/>
        <v>90000</v>
      </c>
      <c r="M12" s="127" t="s">
        <v>369</v>
      </c>
      <c r="N12" s="37">
        <f t="shared" si="1"/>
        <v>95000</v>
      </c>
      <c r="O12" s="120">
        <v>20</v>
      </c>
      <c r="P12" s="37">
        <v>95000</v>
      </c>
      <c r="Q12" s="128" t="s">
        <v>369</v>
      </c>
      <c r="R12" s="99">
        <v>20</v>
      </c>
    </row>
    <row r="13" spans="1:18" ht="33">
      <c r="A13" s="27">
        <v>6</v>
      </c>
      <c r="B13" s="123"/>
      <c r="C13" s="124" t="s">
        <v>382</v>
      </c>
      <c r="D13" s="124" t="s">
        <v>383</v>
      </c>
      <c r="E13" s="125" t="s">
        <v>381</v>
      </c>
      <c r="F13" s="37" t="s">
        <v>112</v>
      </c>
      <c r="G13" s="91" t="s">
        <v>94</v>
      </c>
      <c r="H13" s="91" t="s">
        <v>95</v>
      </c>
      <c r="I13" s="37" t="s">
        <v>5</v>
      </c>
      <c r="J13" s="126" t="s">
        <v>135</v>
      </c>
      <c r="K13" s="37">
        <v>50000</v>
      </c>
      <c r="L13" s="37">
        <f t="shared" si="0"/>
        <v>45000</v>
      </c>
      <c r="M13" s="127" t="s">
        <v>369</v>
      </c>
      <c r="N13" s="37">
        <f t="shared" si="1"/>
        <v>47500</v>
      </c>
      <c r="O13" s="120">
        <v>20</v>
      </c>
      <c r="P13" s="37">
        <v>47500</v>
      </c>
      <c r="Q13" s="128" t="s">
        <v>369</v>
      </c>
      <c r="R13" s="99">
        <v>20</v>
      </c>
    </row>
    <row r="14" spans="1:18" ht="49.5">
      <c r="A14" s="27">
        <v>7</v>
      </c>
      <c r="B14" s="123"/>
      <c r="C14" s="124" t="s">
        <v>384</v>
      </c>
      <c r="D14" s="124" t="s">
        <v>385</v>
      </c>
      <c r="E14" s="125" t="s">
        <v>386</v>
      </c>
      <c r="F14" s="37" t="s">
        <v>112</v>
      </c>
      <c r="G14" s="91" t="s">
        <v>94</v>
      </c>
      <c r="H14" s="91" t="s">
        <v>95</v>
      </c>
      <c r="I14" s="37" t="s">
        <v>5</v>
      </c>
      <c r="J14" s="126" t="s">
        <v>135</v>
      </c>
      <c r="K14" s="37">
        <v>50000</v>
      </c>
      <c r="L14" s="37">
        <f t="shared" si="0"/>
        <v>45000</v>
      </c>
      <c r="M14" s="127" t="s">
        <v>369</v>
      </c>
      <c r="N14" s="37">
        <f t="shared" si="1"/>
        <v>47500</v>
      </c>
      <c r="O14" s="120">
        <v>20</v>
      </c>
      <c r="P14" s="37">
        <v>47500</v>
      </c>
      <c r="Q14" s="128" t="s">
        <v>369</v>
      </c>
      <c r="R14" s="99">
        <v>20</v>
      </c>
    </row>
    <row r="15" spans="1:18" ht="49.5">
      <c r="A15" s="27">
        <v>8</v>
      </c>
      <c r="B15" s="123"/>
      <c r="C15" s="124" t="s">
        <v>387</v>
      </c>
      <c r="D15" s="124" t="s">
        <v>388</v>
      </c>
      <c r="E15" s="125" t="s">
        <v>367</v>
      </c>
      <c r="F15" s="37" t="s">
        <v>112</v>
      </c>
      <c r="G15" s="91" t="s">
        <v>94</v>
      </c>
      <c r="H15" s="91" t="s">
        <v>95</v>
      </c>
      <c r="I15" s="37" t="s">
        <v>5</v>
      </c>
      <c r="J15" s="126" t="s">
        <v>41</v>
      </c>
      <c r="K15" s="37">
        <v>50000</v>
      </c>
      <c r="L15" s="37">
        <f t="shared" si="0"/>
        <v>45000</v>
      </c>
      <c r="M15" s="127" t="s">
        <v>369</v>
      </c>
      <c r="N15" s="37">
        <f t="shared" si="1"/>
        <v>47500</v>
      </c>
      <c r="O15" s="120">
        <v>20</v>
      </c>
      <c r="P15" s="37">
        <v>47500</v>
      </c>
      <c r="Q15" s="128" t="s">
        <v>369</v>
      </c>
      <c r="R15" s="99">
        <v>20</v>
      </c>
    </row>
    <row r="16" spans="1:18" ht="66">
      <c r="A16" s="27">
        <v>9</v>
      </c>
      <c r="B16" s="123"/>
      <c r="C16" s="124" t="s">
        <v>389</v>
      </c>
      <c r="D16" s="124" t="s">
        <v>390</v>
      </c>
      <c r="E16" s="125" t="s">
        <v>391</v>
      </c>
      <c r="F16" s="37" t="s">
        <v>112</v>
      </c>
      <c r="G16" s="37" t="s">
        <v>172</v>
      </c>
      <c r="H16" s="91" t="s">
        <v>95</v>
      </c>
      <c r="I16" s="37" t="s">
        <v>5</v>
      </c>
      <c r="J16" s="126" t="s">
        <v>41</v>
      </c>
      <c r="K16" s="37">
        <v>50000</v>
      </c>
      <c r="L16" s="37">
        <f t="shared" si="0"/>
        <v>45000</v>
      </c>
      <c r="M16" s="127" t="s">
        <v>369</v>
      </c>
      <c r="N16" s="37">
        <f t="shared" si="1"/>
        <v>47500</v>
      </c>
      <c r="O16" s="120">
        <v>20</v>
      </c>
      <c r="P16" s="37">
        <v>47500</v>
      </c>
      <c r="Q16" s="128" t="s">
        <v>369</v>
      </c>
      <c r="R16" s="99">
        <v>20</v>
      </c>
    </row>
    <row r="17" spans="1:18" ht="49.5">
      <c r="A17" s="27">
        <v>10</v>
      </c>
      <c r="B17" s="123"/>
      <c r="C17" s="124" t="s">
        <v>392</v>
      </c>
      <c r="D17" s="124" t="s">
        <v>393</v>
      </c>
      <c r="E17" s="125" t="s">
        <v>394</v>
      </c>
      <c r="F17" s="37" t="s">
        <v>112</v>
      </c>
      <c r="G17" s="37" t="s">
        <v>172</v>
      </c>
      <c r="H17" s="91" t="s">
        <v>95</v>
      </c>
      <c r="I17" s="37" t="s">
        <v>5</v>
      </c>
      <c r="J17" s="126" t="s">
        <v>41</v>
      </c>
      <c r="K17" s="37">
        <v>50000</v>
      </c>
      <c r="L17" s="37">
        <f t="shared" si="0"/>
        <v>45000</v>
      </c>
      <c r="M17" s="127" t="s">
        <v>369</v>
      </c>
      <c r="N17" s="37">
        <f t="shared" si="1"/>
        <v>47500</v>
      </c>
      <c r="O17" s="120">
        <v>20</v>
      </c>
      <c r="P17" s="37">
        <v>47500</v>
      </c>
      <c r="Q17" s="128" t="s">
        <v>369</v>
      </c>
      <c r="R17" s="99">
        <v>20</v>
      </c>
    </row>
    <row r="18" spans="1:18" ht="49.5">
      <c r="A18" s="27">
        <v>11</v>
      </c>
      <c r="B18" s="123"/>
      <c r="C18" s="124" t="s">
        <v>395</v>
      </c>
      <c r="D18" s="124" t="s">
        <v>396</v>
      </c>
      <c r="E18" s="125" t="s">
        <v>386</v>
      </c>
      <c r="F18" s="37" t="s">
        <v>112</v>
      </c>
      <c r="G18" s="91" t="s">
        <v>94</v>
      </c>
      <c r="H18" s="91" t="s">
        <v>95</v>
      </c>
      <c r="I18" s="37" t="s">
        <v>5</v>
      </c>
      <c r="J18" s="126" t="s">
        <v>397</v>
      </c>
      <c r="K18" s="37">
        <v>50000</v>
      </c>
      <c r="L18" s="37">
        <f t="shared" si="0"/>
        <v>45000</v>
      </c>
      <c r="M18" s="127" t="s">
        <v>369</v>
      </c>
      <c r="N18" s="37">
        <f t="shared" si="1"/>
        <v>47500</v>
      </c>
      <c r="O18" s="120">
        <v>20</v>
      </c>
      <c r="P18" s="37">
        <v>47500</v>
      </c>
      <c r="Q18" s="128" t="s">
        <v>369</v>
      </c>
      <c r="R18" s="99">
        <v>20</v>
      </c>
    </row>
    <row r="19" spans="1:18" ht="49.5">
      <c r="A19" s="27">
        <v>12</v>
      </c>
      <c r="B19" s="123"/>
      <c r="C19" s="124" t="s">
        <v>398</v>
      </c>
      <c r="D19" s="124" t="s">
        <v>399</v>
      </c>
      <c r="E19" s="125" t="s">
        <v>372</v>
      </c>
      <c r="F19" s="37" t="s">
        <v>112</v>
      </c>
      <c r="G19" s="91" t="s">
        <v>94</v>
      </c>
      <c r="H19" s="91" t="s">
        <v>95</v>
      </c>
      <c r="I19" s="37" t="s">
        <v>5</v>
      </c>
      <c r="J19" s="126" t="s">
        <v>397</v>
      </c>
      <c r="K19" s="37">
        <v>50000</v>
      </c>
      <c r="L19" s="37">
        <f t="shared" si="0"/>
        <v>45000</v>
      </c>
      <c r="M19" s="127" t="s">
        <v>369</v>
      </c>
      <c r="N19" s="37">
        <f t="shared" si="1"/>
        <v>47500</v>
      </c>
      <c r="O19" s="120">
        <v>20</v>
      </c>
      <c r="P19" s="37">
        <v>47500</v>
      </c>
      <c r="Q19" s="128" t="s">
        <v>369</v>
      </c>
      <c r="R19" s="99">
        <v>20</v>
      </c>
    </row>
    <row r="20" spans="1:18" ht="66">
      <c r="A20" s="27">
        <v>13</v>
      </c>
      <c r="B20" s="123"/>
      <c r="C20" s="124" t="s">
        <v>400</v>
      </c>
      <c r="D20" s="124" t="s">
        <v>401</v>
      </c>
      <c r="E20" s="125" t="s">
        <v>402</v>
      </c>
      <c r="F20" s="37" t="s">
        <v>112</v>
      </c>
      <c r="G20" s="91" t="s">
        <v>94</v>
      </c>
      <c r="H20" s="91" t="s">
        <v>95</v>
      </c>
      <c r="I20" s="37" t="s">
        <v>5</v>
      </c>
      <c r="J20" s="126" t="s">
        <v>403</v>
      </c>
      <c r="K20" s="37">
        <v>50000</v>
      </c>
      <c r="L20" s="37">
        <f t="shared" si="0"/>
        <v>45000</v>
      </c>
      <c r="M20" s="127" t="s">
        <v>369</v>
      </c>
      <c r="N20" s="37">
        <f t="shared" si="1"/>
        <v>47500</v>
      </c>
      <c r="O20" s="120">
        <v>20</v>
      </c>
      <c r="P20" s="37">
        <v>47500</v>
      </c>
      <c r="Q20" s="128" t="s">
        <v>369</v>
      </c>
      <c r="R20" s="99">
        <v>20</v>
      </c>
    </row>
    <row r="21" spans="1:18" ht="33">
      <c r="A21" s="27">
        <v>14</v>
      </c>
      <c r="B21" s="123"/>
      <c r="C21" s="124" t="s">
        <v>404</v>
      </c>
      <c r="D21" s="124" t="s">
        <v>405</v>
      </c>
      <c r="E21" s="125" t="s">
        <v>381</v>
      </c>
      <c r="F21" s="37" t="s">
        <v>112</v>
      </c>
      <c r="G21" s="91" t="s">
        <v>94</v>
      </c>
      <c r="H21" s="91" t="s">
        <v>270</v>
      </c>
      <c r="I21" s="37" t="s">
        <v>5</v>
      </c>
      <c r="J21" s="126" t="s">
        <v>41</v>
      </c>
      <c r="K21" s="37">
        <v>50000</v>
      </c>
      <c r="L21" s="37">
        <f t="shared" si="0"/>
        <v>45000</v>
      </c>
      <c r="M21" s="127" t="s">
        <v>369</v>
      </c>
      <c r="N21" s="37">
        <f t="shared" si="1"/>
        <v>47500</v>
      </c>
      <c r="O21" s="120">
        <v>20</v>
      </c>
      <c r="P21" s="37">
        <v>47500</v>
      </c>
      <c r="Q21" s="128" t="s">
        <v>369</v>
      </c>
      <c r="R21" s="99">
        <v>20</v>
      </c>
    </row>
    <row r="22" spans="1:18" ht="49.5">
      <c r="A22" s="27">
        <v>15</v>
      </c>
      <c r="B22" s="123"/>
      <c r="C22" s="124" t="s">
        <v>406</v>
      </c>
      <c r="D22" s="124" t="s">
        <v>407</v>
      </c>
      <c r="E22" s="125" t="s">
        <v>408</v>
      </c>
      <c r="F22" s="37" t="s">
        <v>112</v>
      </c>
      <c r="G22" s="91" t="s">
        <v>94</v>
      </c>
      <c r="H22" s="91" t="s">
        <v>270</v>
      </c>
      <c r="I22" s="37" t="s">
        <v>5</v>
      </c>
      <c r="J22" s="126" t="s">
        <v>41</v>
      </c>
      <c r="K22" s="37">
        <v>50000</v>
      </c>
      <c r="L22" s="37">
        <f t="shared" si="0"/>
        <v>45000</v>
      </c>
      <c r="M22" s="127" t="s">
        <v>369</v>
      </c>
      <c r="N22" s="37">
        <f t="shared" si="1"/>
        <v>47500</v>
      </c>
      <c r="O22" s="120">
        <v>20</v>
      </c>
      <c r="P22" s="37">
        <v>47500</v>
      </c>
      <c r="Q22" s="128" t="s">
        <v>369</v>
      </c>
      <c r="R22" s="99">
        <v>20</v>
      </c>
    </row>
    <row r="23" spans="1:18" ht="49.5">
      <c r="A23" s="27">
        <v>16</v>
      </c>
      <c r="B23" s="123"/>
      <c r="C23" s="124" t="s">
        <v>409</v>
      </c>
      <c r="D23" s="124" t="s">
        <v>410</v>
      </c>
      <c r="E23" s="125" t="s">
        <v>372</v>
      </c>
      <c r="F23" s="37" t="s">
        <v>112</v>
      </c>
      <c r="G23" s="91" t="s">
        <v>94</v>
      </c>
      <c r="H23" s="91" t="s">
        <v>270</v>
      </c>
      <c r="I23" s="37" t="s">
        <v>5</v>
      </c>
      <c r="J23" s="126" t="s">
        <v>41</v>
      </c>
      <c r="K23" s="37">
        <v>50000</v>
      </c>
      <c r="L23" s="37">
        <f t="shared" si="0"/>
        <v>45000</v>
      </c>
      <c r="M23" s="127" t="s">
        <v>369</v>
      </c>
      <c r="N23" s="37">
        <f t="shared" si="1"/>
        <v>47500</v>
      </c>
      <c r="O23" s="120">
        <v>20</v>
      </c>
      <c r="P23" s="37">
        <v>47500</v>
      </c>
      <c r="Q23" s="128" t="s">
        <v>369</v>
      </c>
      <c r="R23" s="99">
        <v>20</v>
      </c>
    </row>
    <row r="24" spans="1:18" ht="49.5">
      <c r="A24" s="27">
        <v>17</v>
      </c>
      <c r="B24" s="123"/>
      <c r="C24" s="124" t="s">
        <v>411</v>
      </c>
      <c r="D24" s="124" t="s">
        <v>412</v>
      </c>
      <c r="E24" s="125" t="s">
        <v>413</v>
      </c>
      <c r="F24" s="37" t="s">
        <v>112</v>
      </c>
      <c r="G24" s="91" t="s">
        <v>94</v>
      </c>
      <c r="H24" s="91" t="s">
        <v>95</v>
      </c>
      <c r="I24" s="37" t="s">
        <v>5</v>
      </c>
      <c r="J24" s="126" t="s">
        <v>135</v>
      </c>
      <c r="K24" s="37">
        <v>50000</v>
      </c>
      <c r="L24" s="37">
        <f t="shared" si="0"/>
        <v>45000</v>
      </c>
      <c r="M24" s="127" t="s">
        <v>369</v>
      </c>
      <c r="N24" s="37">
        <f t="shared" si="1"/>
        <v>47500</v>
      </c>
      <c r="O24" s="120">
        <v>20</v>
      </c>
      <c r="P24" s="37">
        <v>47500</v>
      </c>
      <c r="Q24" s="128" t="s">
        <v>369</v>
      </c>
      <c r="R24" s="99">
        <v>20</v>
      </c>
    </row>
    <row r="25" spans="1:18" ht="33">
      <c r="A25" s="27">
        <v>18</v>
      </c>
      <c r="B25" s="123"/>
      <c r="C25" s="124" t="s">
        <v>414</v>
      </c>
      <c r="D25" s="124" t="s">
        <v>415</v>
      </c>
      <c r="E25" s="125" t="s">
        <v>381</v>
      </c>
      <c r="F25" s="37" t="s">
        <v>112</v>
      </c>
      <c r="G25" s="91" t="s">
        <v>94</v>
      </c>
      <c r="H25" s="91" t="s">
        <v>95</v>
      </c>
      <c r="I25" s="37" t="s">
        <v>5</v>
      </c>
      <c r="J25" s="126" t="s">
        <v>41</v>
      </c>
      <c r="K25" s="37">
        <v>50000</v>
      </c>
      <c r="L25" s="37">
        <f t="shared" si="0"/>
        <v>45000</v>
      </c>
      <c r="M25" s="127" t="s">
        <v>369</v>
      </c>
      <c r="N25" s="37">
        <f t="shared" si="1"/>
        <v>47500</v>
      </c>
      <c r="O25" s="120">
        <v>20</v>
      </c>
      <c r="P25" s="37">
        <v>47500</v>
      </c>
      <c r="Q25" s="128" t="s">
        <v>369</v>
      </c>
      <c r="R25" s="99">
        <v>20</v>
      </c>
    </row>
    <row r="26" spans="1:18" ht="33">
      <c r="A26" s="27">
        <v>19</v>
      </c>
      <c r="B26" s="123"/>
      <c r="C26" s="124" t="s">
        <v>416</v>
      </c>
      <c r="D26" s="124" t="s">
        <v>371</v>
      </c>
      <c r="E26" s="125" t="s">
        <v>381</v>
      </c>
      <c r="F26" s="37" t="s">
        <v>112</v>
      </c>
      <c r="G26" s="91" t="s">
        <v>94</v>
      </c>
      <c r="H26" s="91" t="s">
        <v>95</v>
      </c>
      <c r="I26" s="37" t="s">
        <v>5</v>
      </c>
      <c r="J26" s="126" t="s">
        <v>41</v>
      </c>
      <c r="K26" s="37">
        <v>50000</v>
      </c>
      <c r="L26" s="37">
        <f t="shared" si="0"/>
        <v>45000</v>
      </c>
      <c r="M26" s="127" t="s">
        <v>369</v>
      </c>
      <c r="N26" s="37">
        <f t="shared" si="1"/>
        <v>47500</v>
      </c>
      <c r="O26" s="120">
        <v>20</v>
      </c>
      <c r="P26" s="37">
        <v>47500</v>
      </c>
      <c r="Q26" s="128" t="s">
        <v>369</v>
      </c>
      <c r="R26" s="99">
        <v>20</v>
      </c>
    </row>
    <row r="27" spans="1:18" ht="33">
      <c r="A27" s="27">
        <v>20</v>
      </c>
      <c r="B27" s="123"/>
      <c r="C27" s="124" t="s">
        <v>417</v>
      </c>
      <c r="D27" s="124" t="s">
        <v>418</v>
      </c>
      <c r="E27" s="125" t="s">
        <v>381</v>
      </c>
      <c r="F27" s="37" t="s">
        <v>112</v>
      </c>
      <c r="G27" s="91" t="s">
        <v>94</v>
      </c>
      <c r="H27" s="91" t="s">
        <v>95</v>
      </c>
      <c r="I27" s="37" t="s">
        <v>5</v>
      </c>
      <c r="J27" s="126" t="s">
        <v>41</v>
      </c>
      <c r="K27" s="37">
        <v>50000</v>
      </c>
      <c r="L27" s="37">
        <f t="shared" si="0"/>
        <v>45000</v>
      </c>
      <c r="M27" s="127" t="s">
        <v>369</v>
      </c>
      <c r="N27" s="37">
        <f t="shared" si="1"/>
        <v>47500</v>
      </c>
      <c r="O27" s="120">
        <v>20</v>
      </c>
      <c r="P27" s="37">
        <v>47500</v>
      </c>
      <c r="Q27" s="128" t="s">
        <v>369</v>
      </c>
      <c r="R27" s="99">
        <v>20</v>
      </c>
    </row>
    <row r="28" spans="1:18" ht="49.5">
      <c r="A28" s="27">
        <v>21</v>
      </c>
      <c r="B28" s="123"/>
      <c r="C28" s="124" t="s">
        <v>419</v>
      </c>
      <c r="D28" s="124" t="s">
        <v>420</v>
      </c>
      <c r="E28" s="125" t="s">
        <v>386</v>
      </c>
      <c r="F28" s="37" t="s">
        <v>112</v>
      </c>
      <c r="G28" s="91" t="s">
        <v>94</v>
      </c>
      <c r="H28" s="91" t="s">
        <v>95</v>
      </c>
      <c r="I28" s="37" t="s">
        <v>5</v>
      </c>
      <c r="J28" s="126" t="s">
        <v>41</v>
      </c>
      <c r="K28" s="37">
        <v>50000</v>
      </c>
      <c r="L28" s="37">
        <f t="shared" si="0"/>
        <v>45000</v>
      </c>
      <c r="M28" s="127" t="s">
        <v>369</v>
      </c>
      <c r="N28" s="37">
        <f t="shared" si="1"/>
        <v>47500</v>
      </c>
      <c r="O28" s="120">
        <v>20</v>
      </c>
      <c r="P28" s="37">
        <v>47500</v>
      </c>
      <c r="Q28" s="128" t="s">
        <v>369</v>
      </c>
      <c r="R28" s="99">
        <v>20</v>
      </c>
    </row>
    <row r="29" spans="1:18" ht="33">
      <c r="A29" s="27">
        <v>22</v>
      </c>
      <c r="B29" s="123"/>
      <c r="C29" s="124" t="s">
        <v>384</v>
      </c>
      <c r="D29" s="124" t="s">
        <v>420</v>
      </c>
      <c r="E29" s="125" t="s">
        <v>381</v>
      </c>
      <c r="F29" s="37" t="s">
        <v>112</v>
      </c>
      <c r="G29" s="91" t="s">
        <v>94</v>
      </c>
      <c r="H29" s="91" t="s">
        <v>95</v>
      </c>
      <c r="I29" s="37" t="s">
        <v>5</v>
      </c>
      <c r="J29" s="126" t="s">
        <v>41</v>
      </c>
      <c r="K29" s="37">
        <v>50000</v>
      </c>
      <c r="L29" s="37">
        <f t="shared" si="0"/>
        <v>45000</v>
      </c>
      <c r="M29" s="127" t="s">
        <v>369</v>
      </c>
      <c r="N29" s="37">
        <f t="shared" si="1"/>
        <v>47500</v>
      </c>
      <c r="O29" s="120">
        <v>20</v>
      </c>
      <c r="P29" s="37">
        <v>47500</v>
      </c>
      <c r="Q29" s="128" t="s">
        <v>369</v>
      </c>
      <c r="R29" s="99">
        <v>20</v>
      </c>
    </row>
    <row r="30" spans="1:18" ht="49.5">
      <c r="A30" s="27">
        <v>23</v>
      </c>
      <c r="B30" s="123"/>
      <c r="C30" s="124" t="s">
        <v>421</v>
      </c>
      <c r="D30" s="124" t="s">
        <v>422</v>
      </c>
      <c r="E30" s="125" t="s">
        <v>423</v>
      </c>
      <c r="F30" s="37" t="s">
        <v>112</v>
      </c>
      <c r="G30" s="91" t="s">
        <v>94</v>
      </c>
      <c r="H30" s="91" t="s">
        <v>95</v>
      </c>
      <c r="I30" s="37" t="s">
        <v>5</v>
      </c>
      <c r="J30" s="126" t="s">
        <v>41</v>
      </c>
      <c r="K30" s="37">
        <v>50000</v>
      </c>
      <c r="L30" s="37">
        <f t="shared" si="0"/>
        <v>45000</v>
      </c>
      <c r="M30" s="127" t="s">
        <v>369</v>
      </c>
      <c r="N30" s="37">
        <f t="shared" si="1"/>
        <v>47500</v>
      </c>
      <c r="O30" s="120">
        <v>20</v>
      </c>
      <c r="P30" s="37">
        <v>47500</v>
      </c>
      <c r="Q30" s="128" t="s">
        <v>369</v>
      </c>
      <c r="R30" s="99">
        <v>20</v>
      </c>
    </row>
    <row r="31" spans="1:18" ht="49.5">
      <c r="A31" s="27">
        <v>24</v>
      </c>
      <c r="B31" s="123"/>
      <c r="C31" s="124" t="s">
        <v>424</v>
      </c>
      <c r="D31" s="124" t="s">
        <v>421</v>
      </c>
      <c r="E31" s="125" t="s">
        <v>372</v>
      </c>
      <c r="F31" s="37" t="s">
        <v>112</v>
      </c>
      <c r="G31" s="91" t="s">
        <v>94</v>
      </c>
      <c r="H31" s="91" t="s">
        <v>95</v>
      </c>
      <c r="I31" s="37" t="s">
        <v>5</v>
      </c>
      <c r="J31" s="126" t="s">
        <v>135</v>
      </c>
      <c r="K31" s="37">
        <v>50000</v>
      </c>
      <c r="L31" s="37">
        <f t="shared" si="0"/>
        <v>45000</v>
      </c>
      <c r="M31" s="127" t="s">
        <v>369</v>
      </c>
      <c r="N31" s="37">
        <f t="shared" si="1"/>
        <v>47500</v>
      </c>
      <c r="O31" s="120">
        <v>20</v>
      </c>
      <c r="P31" s="37">
        <v>47500</v>
      </c>
      <c r="Q31" s="128" t="s">
        <v>369</v>
      </c>
      <c r="R31" s="99">
        <v>20</v>
      </c>
    </row>
    <row r="32" spans="1:18" ht="49.5">
      <c r="A32" s="27">
        <v>25</v>
      </c>
      <c r="B32" s="123"/>
      <c r="C32" s="124" t="s">
        <v>327</v>
      </c>
      <c r="D32" s="124" t="s">
        <v>425</v>
      </c>
      <c r="E32" s="125" t="s">
        <v>426</v>
      </c>
      <c r="F32" s="37" t="s">
        <v>112</v>
      </c>
      <c r="G32" s="91" t="s">
        <v>94</v>
      </c>
      <c r="H32" s="91" t="s">
        <v>95</v>
      </c>
      <c r="I32" s="37" t="s">
        <v>5</v>
      </c>
      <c r="J32" s="126" t="s">
        <v>41</v>
      </c>
      <c r="K32" s="37">
        <v>50000</v>
      </c>
      <c r="L32" s="37">
        <f t="shared" si="0"/>
        <v>45000</v>
      </c>
      <c r="M32" s="127" t="s">
        <v>369</v>
      </c>
      <c r="N32" s="37">
        <f t="shared" si="1"/>
        <v>47500</v>
      </c>
      <c r="O32" s="120">
        <v>20</v>
      </c>
      <c r="P32" s="37">
        <v>47500</v>
      </c>
      <c r="Q32" s="128" t="s">
        <v>369</v>
      </c>
      <c r="R32" s="99">
        <v>20</v>
      </c>
    </row>
    <row r="33" spans="1:18" ht="49.5">
      <c r="A33" s="27">
        <v>26</v>
      </c>
      <c r="B33" s="123"/>
      <c r="C33" s="124" t="s">
        <v>427</v>
      </c>
      <c r="D33" s="124" t="s">
        <v>428</v>
      </c>
      <c r="E33" s="125" t="s">
        <v>426</v>
      </c>
      <c r="F33" s="37" t="s">
        <v>112</v>
      </c>
      <c r="G33" s="91" t="s">
        <v>94</v>
      </c>
      <c r="H33" s="91" t="s">
        <v>95</v>
      </c>
      <c r="I33" s="37" t="s">
        <v>5</v>
      </c>
      <c r="J33" s="126" t="s">
        <v>41</v>
      </c>
      <c r="K33" s="37">
        <v>50000</v>
      </c>
      <c r="L33" s="37">
        <f t="shared" si="0"/>
        <v>45000</v>
      </c>
      <c r="M33" s="127" t="s">
        <v>369</v>
      </c>
      <c r="N33" s="37">
        <f t="shared" si="1"/>
        <v>47500</v>
      </c>
      <c r="O33" s="120">
        <v>20</v>
      </c>
      <c r="P33" s="37">
        <v>47500</v>
      </c>
      <c r="Q33" s="128" t="s">
        <v>369</v>
      </c>
      <c r="R33" s="99">
        <v>20</v>
      </c>
    </row>
    <row r="34" spans="1:18" ht="49.5">
      <c r="A34" s="27">
        <v>27</v>
      </c>
      <c r="B34" s="123"/>
      <c r="C34" s="124" t="s">
        <v>384</v>
      </c>
      <c r="D34" s="124" t="s">
        <v>429</v>
      </c>
      <c r="E34" s="125" t="s">
        <v>372</v>
      </c>
      <c r="F34" s="37" t="s">
        <v>112</v>
      </c>
      <c r="G34" s="91" t="s">
        <v>94</v>
      </c>
      <c r="H34" s="91" t="s">
        <v>95</v>
      </c>
      <c r="I34" s="37" t="s">
        <v>5</v>
      </c>
      <c r="J34" s="126" t="s">
        <v>41</v>
      </c>
      <c r="K34" s="37">
        <v>50000</v>
      </c>
      <c r="L34" s="37">
        <f t="shared" si="0"/>
        <v>45000</v>
      </c>
      <c r="M34" s="127" t="s">
        <v>369</v>
      </c>
      <c r="N34" s="37">
        <f t="shared" si="1"/>
        <v>47500</v>
      </c>
      <c r="O34" s="120">
        <v>20</v>
      </c>
      <c r="P34" s="37">
        <v>47500</v>
      </c>
      <c r="Q34" s="128" t="s">
        <v>369</v>
      </c>
      <c r="R34" s="99">
        <v>20</v>
      </c>
    </row>
    <row r="35" spans="1:18" ht="49.5">
      <c r="A35" s="27">
        <v>28</v>
      </c>
      <c r="B35" s="123"/>
      <c r="C35" s="124" t="s">
        <v>387</v>
      </c>
      <c r="D35" s="124" t="s">
        <v>308</v>
      </c>
      <c r="E35" s="125" t="s">
        <v>430</v>
      </c>
      <c r="F35" s="37" t="s">
        <v>112</v>
      </c>
      <c r="G35" s="91" t="s">
        <v>94</v>
      </c>
      <c r="H35" s="91" t="s">
        <v>95</v>
      </c>
      <c r="I35" s="37" t="s">
        <v>5</v>
      </c>
      <c r="J35" s="126" t="s">
        <v>41</v>
      </c>
      <c r="K35" s="37">
        <v>50000</v>
      </c>
      <c r="L35" s="37">
        <f t="shared" si="0"/>
        <v>45000</v>
      </c>
      <c r="M35" s="127" t="s">
        <v>369</v>
      </c>
      <c r="N35" s="37">
        <f t="shared" si="1"/>
        <v>47500</v>
      </c>
      <c r="O35" s="120">
        <v>20</v>
      </c>
      <c r="P35" s="37">
        <v>47500</v>
      </c>
      <c r="Q35" s="128" t="s">
        <v>369</v>
      </c>
      <c r="R35" s="99">
        <v>20</v>
      </c>
    </row>
    <row r="36" spans="1:18" ht="49.5">
      <c r="A36" s="27">
        <v>29</v>
      </c>
      <c r="B36" s="123"/>
      <c r="C36" s="124" t="s">
        <v>431</v>
      </c>
      <c r="D36" s="124" t="s">
        <v>432</v>
      </c>
      <c r="E36" s="125" t="s">
        <v>433</v>
      </c>
      <c r="F36" s="37" t="s">
        <v>112</v>
      </c>
      <c r="G36" s="91" t="s">
        <v>94</v>
      </c>
      <c r="H36" s="91" t="s">
        <v>95</v>
      </c>
      <c r="I36" s="37" t="s">
        <v>5</v>
      </c>
      <c r="J36" s="126" t="s">
        <v>41</v>
      </c>
      <c r="K36" s="37">
        <v>50000</v>
      </c>
      <c r="L36" s="37">
        <f t="shared" si="0"/>
        <v>45000</v>
      </c>
      <c r="M36" s="127" t="s">
        <v>369</v>
      </c>
      <c r="N36" s="37">
        <f t="shared" si="1"/>
        <v>47500</v>
      </c>
      <c r="O36" s="120">
        <v>20</v>
      </c>
      <c r="P36" s="37">
        <v>47500</v>
      </c>
      <c r="Q36" s="128" t="s">
        <v>369</v>
      </c>
      <c r="R36" s="99">
        <v>20</v>
      </c>
    </row>
    <row r="37" spans="1:18" ht="66">
      <c r="A37" s="27">
        <v>30</v>
      </c>
      <c r="B37" s="123"/>
      <c r="C37" s="124" t="s">
        <v>434</v>
      </c>
      <c r="D37" s="124" t="s">
        <v>435</v>
      </c>
      <c r="E37" s="125" t="s">
        <v>436</v>
      </c>
      <c r="F37" s="37" t="s">
        <v>112</v>
      </c>
      <c r="G37" s="91" t="s">
        <v>94</v>
      </c>
      <c r="H37" s="91" t="s">
        <v>95</v>
      </c>
      <c r="I37" s="37" t="s">
        <v>6</v>
      </c>
      <c r="J37" s="126" t="s">
        <v>41</v>
      </c>
      <c r="K37" s="37">
        <v>40000</v>
      </c>
      <c r="L37" s="37">
        <f t="shared" si="0"/>
        <v>36000</v>
      </c>
      <c r="M37" s="91" t="s">
        <v>437</v>
      </c>
      <c r="N37" s="37">
        <f t="shared" si="1"/>
        <v>38000</v>
      </c>
      <c r="O37" s="120">
        <v>20</v>
      </c>
      <c r="P37" s="37">
        <v>38000</v>
      </c>
      <c r="Q37" s="129" t="s">
        <v>437</v>
      </c>
      <c r="R37" s="99">
        <v>20</v>
      </c>
    </row>
    <row r="38" spans="1:18" ht="49.5">
      <c r="A38" s="27">
        <v>31</v>
      </c>
      <c r="B38" s="123"/>
      <c r="C38" s="124" t="s">
        <v>438</v>
      </c>
      <c r="D38" s="124" t="s">
        <v>439</v>
      </c>
      <c r="E38" s="125" t="s">
        <v>372</v>
      </c>
      <c r="F38" s="37" t="s">
        <v>112</v>
      </c>
      <c r="G38" s="91" t="s">
        <v>94</v>
      </c>
      <c r="H38" s="91" t="s">
        <v>95</v>
      </c>
      <c r="I38" s="37" t="s">
        <v>5</v>
      </c>
      <c r="J38" s="126" t="s">
        <v>41</v>
      </c>
      <c r="K38" s="37">
        <v>50000</v>
      </c>
      <c r="L38" s="37">
        <f t="shared" si="0"/>
        <v>45000</v>
      </c>
      <c r="M38" s="91" t="s">
        <v>437</v>
      </c>
      <c r="N38" s="37">
        <f t="shared" si="1"/>
        <v>47500</v>
      </c>
      <c r="O38" s="120">
        <v>20</v>
      </c>
      <c r="P38" s="37">
        <v>47500</v>
      </c>
      <c r="Q38" s="129" t="s">
        <v>437</v>
      </c>
      <c r="R38" s="99">
        <v>20</v>
      </c>
    </row>
    <row r="39" spans="1:18" ht="49.5">
      <c r="A39" s="27">
        <v>32</v>
      </c>
      <c r="B39" s="123"/>
      <c r="C39" s="124" t="s">
        <v>440</v>
      </c>
      <c r="D39" s="124" t="s">
        <v>371</v>
      </c>
      <c r="E39" s="125" t="s">
        <v>441</v>
      </c>
      <c r="F39" s="37" t="s">
        <v>112</v>
      </c>
      <c r="G39" s="91" t="s">
        <v>94</v>
      </c>
      <c r="H39" s="91" t="s">
        <v>95</v>
      </c>
      <c r="I39" s="37" t="s">
        <v>5</v>
      </c>
      <c r="J39" s="126" t="s">
        <v>397</v>
      </c>
      <c r="K39" s="37">
        <v>50000</v>
      </c>
      <c r="L39" s="37">
        <f t="shared" si="0"/>
        <v>45000</v>
      </c>
      <c r="M39" s="91" t="s">
        <v>437</v>
      </c>
      <c r="N39" s="37">
        <f t="shared" si="1"/>
        <v>47500</v>
      </c>
      <c r="O39" s="120">
        <v>20</v>
      </c>
      <c r="P39" s="37">
        <v>47500</v>
      </c>
      <c r="Q39" s="129" t="s">
        <v>437</v>
      </c>
      <c r="R39" s="99">
        <v>20</v>
      </c>
    </row>
    <row r="40" spans="1:18" ht="33">
      <c r="A40" s="27">
        <v>33</v>
      </c>
      <c r="B40" s="123"/>
      <c r="C40" s="124" t="s">
        <v>422</v>
      </c>
      <c r="D40" s="124" t="s">
        <v>312</v>
      </c>
      <c r="E40" s="125" t="s">
        <v>442</v>
      </c>
      <c r="F40" s="37" t="s">
        <v>112</v>
      </c>
      <c r="G40" s="91" t="s">
        <v>94</v>
      </c>
      <c r="H40" s="91" t="s">
        <v>95</v>
      </c>
      <c r="I40" s="37" t="s">
        <v>5</v>
      </c>
      <c r="J40" s="126" t="s">
        <v>41</v>
      </c>
      <c r="K40" s="37">
        <v>50000</v>
      </c>
      <c r="L40" s="37">
        <f t="shared" si="0"/>
        <v>45000</v>
      </c>
      <c r="M40" s="91" t="s">
        <v>437</v>
      </c>
      <c r="N40" s="37">
        <f t="shared" si="1"/>
        <v>47500</v>
      </c>
      <c r="O40" s="120">
        <v>20</v>
      </c>
      <c r="P40" s="37">
        <v>47500</v>
      </c>
      <c r="Q40" s="129" t="s">
        <v>437</v>
      </c>
      <c r="R40" s="99">
        <v>20</v>
      </c>
    </row>
    <row r="41" spans="1:18" ht="49.5">
      <c r="A41" s="27">
        <v>34</v>
      </c>
      <c r="B41" s="123"/>
      <c r="C41" s="124" t="s">
        <v>443</v>
      </c>
      <c r="D41" s="124" t="s">
        <v>410</v>
      </c>
      <c r="E41" s="125" t="s">
        <v>444</v>
      </c>
      <c r="F41" s="37" t="s">
        <v>112</v>
      </c>
      <c r="G41" s="91" t="s">
        <v>94</v>
      </c>
      <c r="H41" s="91" t="s">
        <v>95</v>
      </c>
      <c r="I41" s="37" t="s">
        <v>5</v>
      </c>
      <c r="J41" s="126" t="s">
        <v>41</v>
      </c>
      <c r="K41" s="37">
        <v>50000</v>
      </c>
      <c r="L41" s="37">
        <f t="shared" si="0"/>
        <v>45000</v>
      </c>
      <c r="M41" s="91" t="s">
        <v>437</v>
      </c>
      <c r="N41" s="37">
        <f t="shared" si="1"/>
        <v>47500</v>
      </c>
      <c r="O41" s="120">
        <v>20</v>
      </c>
      <c r="P41" s="37">
        <v>47500</v>
      </c>
      <c r="Q41" s="129" t="s">
        <v>437</v>
      </c>
      <c r="R41" s="99">
        <v>20</v>
      </c>
    </row>
    <row r="42" spans="1:18" ht="49.5">
      <c r="A42" s="27">
        <v>35</v>
      </c>
      <c r="B42" s="123"/>
      <c r="C42" s="124" t="s">
        <v>445</v>
      </c>
      <c r="D42" s="124" t="s">
        <v>446</v>
      </c>
      <c r="E42" s="125" t="s">
        <v>447</v>
      </c>
      <c r="F42" s="37" t="s">
        <v>112</v>
      </c>
      <c r="G42" s="91" t="s">
        <v>94</v>
      </c>
      <c r="H42" s="91" t="s">
        <v>270</v>
      </c>
      <c r="I42" s="37" t="s">
        <v>5</v>
      </c>
      <c r="J42" s="126" t="s">
        <v>41</v>
      </c>
      <c r="K42" s="37">
        <v>50000</v>
      </c>
      <c r="L42" s="37">
        <f t="shared" si="0"/>
        <v>45000</v>
      </c>
      <c r="M42" s="91" t="s">
        <v>437</v>
      </c>
      <c r="N42" s="37">
        <f t="shared" si="1"/>
        <v>47500</v>
      </c>
      <c r="O42" s="120">
        <v>20</v>
      </c>
      <c r="P42" s="37">
        <v>47500</v>
      </c>
      <c r="Q42" s="129" t="s">
        <v>437</v>
      </c>
      <c r="R42" s="99">
        <v>20</v>
      </c>
    </row>
    <row r="43" spans="1:18" ht="49.5">
      <c r="A43" s="27">
        <v>36</v>
      </c>
      <c r="B43" s="123"/>
      <c r="C43" s="124" t="s">
        <v>448</v>
      </c>
      <c r="D43" s="124" t="s">
        <v>449</v>
      </c>
      <c r="E43" s="125" t="s">
        <v>394</v>
      </c>
      <c r="F43" s="37" t="s">
        <v>112</v>
      </c>
      <c r="G43" s="37" t="s">
        <v>172</v>
      </c>
      <c r="H43" s="91" t="s">
        <v>270</v>
      </c>
      <c r="I43" s="37" t="s">
        <v>5</v>
      </c>
      <c r="J43" s="126" t="s">
        <v>41</v>
      </c>
      <c r="K43" s="37">
        <v>50000</v>
      </c>
      <c r="L43" s="37">
        <f t="shared" si="0"/>
        <v>45000</v>
      </c>
      <c r="M43" s="91" t="s">
        <v>450</v>
      </c>
      <c r="N43" s="37">
        <f t="shared" si="1"/>
        <v>47500</v>
      </c>
      <c r="O43" s="120">
        <v>20</v>
      </c>
      <c r="P43" s="37">
        <v>47500</v>
      </c>
      <c r="Q43" s="129" t="s">
        <v>450</v>
      </c>
      <c r="R43" s="99">
        <v>20</v>
      </c>
    </row>
    <row r="44" spans="1:18" ht="49.5">
      <c r="A44" s="27">
        <v>37</v>
      </c>
      <c r="B44" s="123"/>
      <c r="C44" s="124" t="s">
        <v>451</v>
      </c>
      <c r="D44" s="124" t="s">
        <v>452</v>
      </c>
      <c r="E44" s="125" t="s">
        <v>372</v>
      </c>
      <c r="F44" s="37" t="s">
        <v>112</v>
      </c>
      <c r="G44" s="91" t="s">
        <v>94</v>
      </c>
      <c r="H44" s="91" t="s">
        <v>95</v>
      </c>
      <c r="I44" s="37" t="s">
        <v>5</v>
      </c>
      <c r="J44" s="126" t="s">
        <v>41</v>
      </c>
      <c r="K44" s="37">
        <v>50000</v>
      </c>
      <c r="L44" s="37">
        <f t="shared" si="0"/>
        <v>45000</v>
      </c>
      <c r="M44" s="91" t="s">
        <v>453</v>
      </c>
      <c r="N44" s="37">
        <f t="shared" si="1"/>
        <v>47500</v>
      </c>
      <c r="O44" s="120">
        <v>20</v>
      </c>
      <c r="P44" s="37">
        <v>47500</v>
      </c>
      <c r="Q44" s="129" t="s">
        <v>453</v>
      </c>
      <c r="R44" s="99">
        <v>20</v>
      </c>
    </row>
    <row r="45" spans="1:18" ht="33">
      <c r="A45" s="27">
        <v>38</v>
      </c>
      <c r="B45" s="123"/>
      <c r="C45" s="124" t="s">
        <v>454</v>
      </c>
      <c r="D45" s="124" t="s">
        <v>455</v>
      </c>
      <c r="E45" s="125" t="s">
        <v>456</v>
      </c>
      <c r="F45" s="37" t="s">
        <v>112</v>
      </c>
      <c r="G45" s="91" t="s">
        <v>94</v>
      </c>
      <c r="H45" s="91" t="s">
        <v>95</v>
      </c>
      <c r="I45" s="37" t="s">
        <v>6</v>
      </c>
      <c r="J45" s="126" t="s">
        <v>41</v>
      </c>
      <c r="K45" s="37">
        <v>50000</v>
      </c>
      <c r="L45" s="37">
        <f t="shared" si="0"/>
        <v>45000</v>
      </c>
      <c r="M45" s="91" t="s">
        <v>453</v>
      </c>
      <c r="N45" s="37">
        <f t="shared" si="1"/>
        <v>47500</v>
      </c>
      <c r="O45" s="120">
        <v>20</v>
      </c>
      <c r="P45" s="37">
        <v>47500</v>
      </c>
      <c r="Q45" s="129" t="s">
        <v>453</v>
      </c>
      <c r="R45" s="99">
        <v>20</v>
      </c>
    </row>
    <row r="46" spans="1:18" ht="33">
      <c r="A46" s="27">
        <v>39</v>
      </c>
      <c r="B46" s="123"/>
      <c r="C46" s="124" t="s">
        <v>454</v>
      </c>
      <c r="D46" s="124" t="s">
        <v>457</v>
      </c>
      <c r="E46" s="125" t="s">
        <v>458</v>
      </c>
      <c r="F46" s="37" t="s">
        <v>112</v>
      </c>
      <c r="G46" s="91" t="s">
        <v>94</v>
      </c>
      <c r="H46" s="91" t="s">
        <v>95</v>
      </c>
      <c r="I46" s="37" t="s">
        <v>6</v>
      </c>
      <c r="J46" s="126" t="s">
        <v>41</v>
      </c>
      <c r="K46" s="37">
        <v>50000</v>
      </c>
      <c r="L46" s="37">
        <f t="shared" si="0"/>
        <v>45000</v>
      </c>
      <c r="M46" s="91" t="s">
        <v>459</v>
      </c>
      <c r="N46" s="37">
        <f t="shared" si="1"/>
        <v>47500</v>
      </c>
      <c r="O46" s="120">
        <v>20</v>
      </c>
      <c r="P46" s="37">
        <v>47500</v>
      </c>
      <c r="Q46" s="129" t="s">
        <v>459</v>
      </c>
      <c r="R46" s="99">
        <v>20</v>
      </c>
    </row>
    <row r="47" spans="1:18" ht="49.5">
      <c r="A47" s="27">
        <v>40</v>
      </c>
      <c r="B47" s="123"/>
      <c r="C47" s="124" t="s">
        <v>460</v>
      </c>
      <c r="D47" s="124" t="s">
        <v>455</v>
      </c>
      <c r="E47" s="125" t="s">
        <v>386</v>
      </c>
      <c r="F47" s="37" t="s">
        <v>112</v>
      </c>
      <c r="G47" s="91" t="s">
        <v>94</v>
      </c>
      <c r="H47" s="91" t="s">
        <v>95</v>
      </c>
      <c r="I47" s="37" t="s">
        <v>5</v>
      </c>
      <c r="J47" s="126" t="s">
        <v>41</v>
      </c>
      <c r="K47" s="37">
        <v>50000</v>
      </c>
      <c r="L47" s="37">
        <f t="shared" si="0"/>
        <v>45000</v>
      </c>
      <c r="M47" s="91" t="s">
        <v>461</v>
      </c>
      <c r="N47" s="37">
        <f t="shared" si="1"/>
        <v>47500</v>
      </c>
      <c r="O47" s="120">
        <v>20</v>
      </c>
      <c r="P47" s="37">
        <v>47500</v>
      </c>
      <c r="Q47" s="129" t="s">
        <v>461</v>
      </c>
      <c r="R47" s="99">
        <v>20</v>
      </c>
    </row>
    <row r="48" spans="1:18" ht="33">
      <c r="A48" s="27">
        <v>41</v>
      </c>
      <c r="B48" s="123"/>
      <c r="C48" s="124" t="s">
        <v>462</v>
      </c>
      <c r="D48" s="124" t="s">
        <v>366</v>
      </c>
      <c r="E48" s="125" t="s">
        <v>381</v>
      </c>
      <c r="F48" s="37" t="s">
        <v>112</v>
      </c>
      <c r="G48" s="91" t="s">
        <v>94</v>
      </c>
      <c r="H48" s="91" t="s">
        <v>95</v>
      </c>
      <c r="I48" s="37" t="s">
        <v>5</v>
      </c>
      <c r="J48" s="126" t="s">
        <v>41</v>
      </c>
      <c r="K48" s="37">
        <v>50000</v>
      </c>
      <c r="L48" s="37">
        <f t="shared" si="0"/>
        <v>45000</v>
      </c>
      <c r="M48" s="91" t="s">
        <v>463</v>
      </c>
      <c r="N48" s="37">
        <f t="shared" si="1"/>
        <v>47500</v>
      </c>
      <c r="O48" s="120">
        <v>20</v>
      </c>
      <c r="P48" s="37">
        <v>47500</v>
      </c>
      <c r="Q48" s="129" t="s">
        <v>463</v>
      </c>
      <c r="R48" s="99">
        <v>20</v>
      </c>
    </row>
    <row r="49" spans="1:18" ht="49.5">
      <c r="A49" s="27">
        <v>42</v>
      </c>
      <c r="B49" s="123"/>
      <c r="C49" s="124" t="s">
        <v>460</v>
      </c>
      <c r="D49" s="124" t="s">
        <v>464</v>
      </c>
      <c r="E49" s="125" t="s">
        <v>408</v>
      </c>
      <c r="F49" s="37" t="s">
        <v>112</v>
      </c>
      <c r="G49" s="91" t="s">
        <v>94</v>
      </c>
      <c r="H49" s="91" t="s">
        <v>95</v>
      </c>
      <c r="I49" s="37" t="s">
        <v>5</v>
      </c>
      <c r="J49" s="126" t="s">
        <v>41</v>
      </c>
      <c r="K49" s="37">
        <v>50000</v>
      </c>
      <c r="L49" s="37">
        <f t="shared" si="0"/>
        <v>45000</v>
      </c>
      <c r="M49" s="91" t="s">
        <v>463</v>
      </c>
      <c r="N49" s="37">
        <f t="shared" si="1"/>
        <v>47500</v>
      </c>
      <c r="O49" s="120">
        <v>20</v>
      </c>
      <c r="P49" s="37">
        <v>47500</v>
      </c>
      <c r="Q49" s="129" t="s">
        <v>463</v>
      </c>
      <c r="R49" s="99">
        <v>20</v>
      </c>
    </row>
    <row r="50" spans="1:18" ht="49.5">
      <c r="A50" s="27">
        <v>43</v>
      </c>
      <c r="B50" s="123"/>
      <c r="C50" s="124" t="s">
        <v>465</v>
      </c>
      <c r="D50" s="124" t="s">
        <v>466</v>
      </c>
      <c r="E50" s="125" t="s">
        <v>386</v>
      </c>
      <c r="F50" s="37" t="s">
        <v>112</v>
      </c>
      <c r="G50" s="91" t="s">
        <v>94</v>
      </c>
      <c r="H50" s="91" t="s">
        <v>95</v>
      </c>
      <c r="I50" s="37" t="s">
        <v>5</v>
      </c>
      <c r="J50" s="126" t="s">
        <v>397</v>
      </c>
      <c r="K50" s="37">
        <v>50000</v>
      </c>
      <c r="L50" s="37">
        <f t="shared" si="0"/>
        <v>45000</v>
      </c>
      <c r="M50" s="91" t="s">
        <v>467</v>
      </c>
      <c r="N50" s="37">
        <f t="shared" si="1"/>
        <v>47500</v>
      </c>
      <c r="O50" s="120">
        <v>20</v>
      </c>
      <c r="P50" s="37">
        <v>47500</v>
      </c>
      <c r="Q50" s="129" t="s">
        <v>467</v>
      </c>
      <c r="R50" s="99">
        <v>20</v>
      </c>
    </row>
    <row r="51" spans="1:18" ht="66">
      <c r="A51" s="27">
        <v>44</v>
      </c>
      <c r="B51" s="123"/>
      <c r="C51" s="124" t="s">
        <v>468</v>
      </c>
      <c r="D51" s="124" t="s">
        <v>469</v>
      </c>
      <c r="E51" s="125" t="s">
        <v>436</v>
      </c>
      <c r="F51" s="37" t="s">
        <v>112</v>
      </c>
      <c r="G51" s="91" t="s">
        <v>94</v>
      </c>
      <c r="H51" s="91" t="s">
        <v>270</v>
      </c>
      <c r="I51" s="37" t="s">
        <v>6</v>
      </c>
      <c r="J51" s="126" t="s">
        <v>41</v>
      </c>
      <c r="K51" s="37">
        <v>40000</v>
      </c>
      <c r="L51" s="37">
        <f t="shared" si="0"/>
        <v>36000</v>
      </c>
      <c r="M51" s="91" t="s">
        <v>467</v>
      </c>
      <c r="N51" s="37">
        <f t="shared" si="1"/>
        <v>38000</v>
      </c>
      <c r="O51" s="120">
        <v>20</v>
      </c>
      <c r="P51" s="37">
        <v>38000</v>
      </c>
      <c r="Q51" s="129" t="s">
        <v>467</v>
      </c>
      <c r="R51" s="99">
        <v>20</v>
      </c>
    </row>
    <row r="52" spans="1:18" ht="66">
      <c r="A52" s="27">
        <v>45</v>
      </c>
      <c r="B52" s="123"/>
      <c r="C52" s="124" t="s">
        <v>470</v>
      </c>
      <c r="D52" s="124" t="s">
        <v>471</v>
      </c>
      <c r="E52" s="125" t="s">
        <v>472</v>
      </c>
      <c r="F52" s="37" t="s">
        <v>112</v>
      </c>
      <c r="G52" s="37" t="s">
        <v>172</v>
      </c>
      <c r="H52" s="91" t="s">
        <v>270</v>
      </c>
      <c r="I52" s="37" t="s">
        <v>6</v>
      </c>
      <c r="J52" s="126" t="s">
        <v>368</v>
      </c>
      <c r="K52" s="37">
        <v>35000</v>
      </c>
      <c r="L52" s="37">
        <f t="shared" si="0"/>
        <v>31500</v>
      </c>
      <c r="M52" s="91" t="s">
        <v>473</v>
      </c>
      <c r="N52" s="37">
        <f t="shared" si="1"/>
        <v>33250</v>
      </c>
      <c r="O52" s="120">
        <v>20</v>
      </c>
      <c r="P52" s="37">
        <v>33250</v>
      </c>
      <c r="Q52" s="129" t="s">
        <v>473</v>
      </c>
      <c r="R52" s="99">
        <v>20</v>
      </c>
    </row>
    <row r="53" spans="1:18" ht="33">
      <c r="A53" s="27">
        <v>46</v>
      </c>
      <c r="B53" s="123"/>
      <c r="C53" s="124" t="s">
        <v>474</v>
      </c>
      <c r="D53" s="124" t="s">
        <v>475</v>
      </c>
      <c r="E53" s="125" t="s">
        <v>381</v>
      </c>
      <c r="F53" s="37" t="s">
        <v>112</v>
      </c>
      <c r="G53" s="91" t="s">
        <v>94</v>
      </c>
      <c r="H53" s="91" t="s">
        <v>95</v>
      </c>
      <c r="I53" s="37" t="s">
        <v>5</v>
      </c>
      <c r="J53" s="126" t="s">
        <v>397</v>
      </c>
      <c r="K53" s="37">
        <v>50000</v>
      </c>
      <c r="L53" s="37">
        <f t="shared" si="0"/>
        <v>45000</v>
      </c>
      <c r="M53" s="91" t="s">
        <v>473</v>
      </c>
      <c r="N53" s="37">
        <f t="shared" si="1"/>
        <v>47500</v>
      </c>
      <c r="O53" s="120">
        <v>20</v>
      </c>
      <c r="P53" s="37">
        <v>47500</v>
      </c>
      <c r="Q53" s="129" t="s">
        <v>473</v>
      </c>
      <c r="R53" s="99">
        <v>20</v>
      </c>
    </row>
    <row r="54" spans="1:18" ht="66">
      <c r="A54" s="27">
        <v>47</v>
      </c>
      <c r="B54" s="123"/>
      <c r="C54" s="124" t="s">
        <v>476</v>
      </c>
      <c r="D54" s="124" t="s">
        <v>286</v>
      </c>
      <c r="E54" s="125" t="s">
        <v>477</v>
      </c>
      <c r="F54" s="37" t="s">
        <v>112</v>
      </c>
      <c r="G54" s="91" t="s">
        <v>94</v>
      </c>
      <c r="H54" s="91" t="s">
        <v>95</v>
      </c>
      <c r="I54" s="37" t="s">
        <v>5</v>
      </c>
      <c r="J54" s="126" t="s">
        <v>478</v>
      </c>
      <c r="K54" s="37">
        <v>100000</v>
      </c>
      <c r="L54" s="37">
        <f t="shared" si="0"/>
        <v>90000</v>
      </c>
      <c r="M54" s="91" t="s">
        <v>473</v>
      </c>
      <c r="N54" s="37">
        <f t="shared" si="1"/>
        <v>95000</v>
      </c>
      <c r="O54" s="120">
        <v>20</v>
      </c>
      <c r="P54" s="37">
        <v>95000</v>
      </c>
      <c r="Q54" s="129" t="s">
        <v>473</v>
      </c>
      <c r="R54" s="99">
        <v>20</v>
      </c>
    </row>
    <row r="55" spans="1:18" ht="49.5">
      <c r="A55" s="27">
        <v>48</v>
      </c>
      <c r="B55" s="123"/>
      <c r="C55" s="124" t="s">
        <v>465</v>
      </c>
      <c r="D55" s="124" t="s">
        <v>479</v>
      </c>
      <c r="E55" s="125" t="s">
        <v>480</v>
      </c>
      <c r="F55" s="37" t="s">
        <v>112</v>
      </c>
      <c r="G55" s="91" t="s">
        <v>94</v>
      </c>
      <c r="H55" s="91" t="s">
        <v>95</v>
      </c>
      <c r="I55" s="37" t="s">
        <v>5</v>
      </c>
      <c r="J55" s="126" t="s">
        <v>481</v>
      </c>
      <c r="K55" s="37">
        <v>50000</v>
      </c>
      <c r="L55" s="37">
        <f t="shared" si="0"/>
        <v>45000</v>
      </c>
      <c r="M55" s="91" t="s">
        <v>473</v>
      </c>
      <c r="N55" s="37">
        <f t="shared" si="1"/>
        <v>47500</v>
      </c>
      <c r="O55" s="120">
        <v>20</v>
      </c>
      <c r="P55" s="37">
        <v>47500</v>
      </c>
      <c r="Q55" s="129" t="s">
        <v>473</v>
      </c>
      <c r="R55" s="99">
        <v>20</v>
      </c>
    </row>
    <row r="56" spans="1:18" ht="49.5">
      <c r="A56" s="27">
        <v>49</v>
      </c>
      <c r="B56" s="123"/>
      <c r="C56" s="124" t="s">
        <v>482</v>
      </c>
      <c r="D56" s="124" t="s">
        <v>451</v>
      </c>
      <c r="E56" s="125" t="s">
        <v>444</v>
      </c>
      <c r="F56" s="37" t="s">
        <v>112</v>
      </c>
      <c r="G56" s="91" t="s">
        <v>94</v>
      </c>
      <c r="H56" s="91" t="s">
        <v>95</v>
      </c>
      <c r="I56" s="37" t="s">
        <v>5</v>
      </c>
      <c r="J56" s="126" t="s">
        <v>41</v>
      </c>
      <c r="K56" s="37">
        <v>50000</v>
      </c>
      <c r="L56" s="37">
        <f t="shared" si="0"/>
        <v>45000</v>
      </c>
      <c r="M56" s="91" t="s">
        <v>473</v>
      </c>
      <c r="N56" s="37">
        <f t="shared" si="1"/>
        <v>47500</v>
      </c>
      <c r="O56" s="120">
        <v>20</v>
      </c>
      <c r="P56" s="37">
        <v>47500</v>
      </c>
      <c r="Q56" s="129" t="s">
        <v>473</v>
      </c>
      <c r="R56" s="99">
        <v>20</v>
      </c>
    </row>
    <row r="57" spans="1:18" ht="49.5">
      <c r="A57" s="27">
        <v>50</v>
      </c>
      <c r="B57" s="123"/>
      <c r="C57" s="124" t="s">
        <v>483</v>
      </c>
      <c r="D57" s="124" t="s">
        <v>416</v>
      </c>
      <c r="E57" s="125" t="s">
        <v>484</v>
      </c>
      <c r="F57" s="37" t="s">
        <v>112</v>
      </c>
      <c r="G57" s="91" t="s">
        <v>94</v>
      </c>
      <c r="H57" s="91" t="s">
        <v>95</v>
      </c>
      <c r="I57" s="37" t="s">
        <v>5</v>
      </c>
      <c r="J57" s="126" t="s">
        <v>41</v>
      </c>
      <c r="K57" s="37">
        <v>50000</v>
      </c>
      <c r="L57" s="37">
        <f t="shared" si="0"/>
        <v>45000</v>
      </c>
      <c r="M57" s="91" t="s">
        <v>485</v>
      </c>
      <c r="N57" s="37">
        <f t="shared" si="1"/>
        <v>47500</v>
      </c>
      <c r="O57" s="120">
        <v>20</v>
      </c>
      <c r="P57" s="37">
        <v>47500</v>
      </c>
      <c r="Q57" s="129" t="s">
        <v>485</v>
      </c>
      <c r="R57" s="99">
        <v>20</v>
      </c>
    </row>
    <row r="58" spans="1:18" ht="33">
      <c r="A58" s="27">
        <v>51</v>
      </c>
      <c r="B58" s="123"/>
      <c r="C58" s="124" t="s">
        <v>486</v>
      </c>
      <c r="D58" s="124" t="s">
        <v>487</v>
      </c>
      <c r="E58" s="125" t="s">
        <v>381</v>
      </c>
      <c r="F58" s="37" t="s">
        <v>112</v>
      </c>
      <c r="G58" s="91" t="s">
        <v>94</v>
      </c>
      <c r="H58" s="91" t="s">
        <v>95</v>
      </c>
      <c r="I58" s="37" t="s">
        <v>5</v>
      </c>
      <c r="J58" s="126" t="s">
        <v>41</v>
      </c>
      <c r="K58" s="37">
        <v>50000</v>
      </c>
      <c r="L58" s="37">
        <f t="shared" si="0"/>
        <v>45000</v>
      </c>
      <c r="M58" s="91" t="s">
        <v>488</v>
      </c>
      <c r="N58" s="37">
        <f t="shared" si="1"/>
        <v>47500</v>
      </c>
      <c r="O58" s="120">
        <v>20</v>
      </c>
      <c r="P58" s="37">
        <v>47500</v>
      </c>
      <c r="Q58" s="129" t="s">
        <v>488</v>
      </c>
      <c r="R58" s="99">
        <v>20</v>
      </c>
    </row>
    <row r="59" spans="1:18" ht="49.5">
      <c r="A59" s="27">
        <v>52</v>
      </c>
      <c r="B59" s="123"/>
      <c r="C59" s="124" t="s">
        <v>486</v>
      </c>
      <c r="D59" s="124" t="s">
        <v>380</v>
      </c>
      <c r="E59" s="125" t="s">
        <v>386</v>
      </c>
      <c r="F59" s="37" t="s">
        <v>112</v>
      </c>
      <c r="G59" s="91" t="s">
        <v>94</v>
      </c>
      <c r="H59" s="91" t="s">
        <v>95</v>
      </c>
      <c r="I59" s="37" t="s">
        <v>5</v>
      </c>
      <c r="J59" s="126" t="s">
        <v>135</v>
      </c>
      <c r="K59" s="37">
        <v>50000</v>
      </c>
      <c r="L59" s="37">
        <f t="shared" si="0"/>
        <v>45000</v>
      </c>
      <c r="M59" s="91" t="s">
        <v>489</v>
      </c>
      <c r="N59" s="37">
        <f t="shared" si="1"/>
        <v>47500</v>
      </c>
      <c r="O59" s="120">
        <v>20</v>
      </c>
      <c r="P59" s="37">
        <v>47500</v>
      </c>
      <c r="Q59" s="129" t="s">
        <v>489</v>
      </c>
      <c r="R59" s="99">
        <v>20</v>
      </c>
    </row>
    <row r="60" spans="1:18" ht="33">
      <c r="A60" s="27">
        <v>53</v>
      </c>
      <c r="B60" s="123"/>
      <c r="C60" s="124" t="s">
        <v>490</v>
      </c>
      <c r="D60" s="124" t="s">
        <v>385</v>
      </c>
      <c r="E60" s="125" t="s">
        <v>381</v>
      </c>
      <c r="F60" s="37" t="s">
        <v>112</v>
      </c>
      <c r="G60" s="91" t="s">
        <v>94</v>
      </c>
      <c r="H60" s="91" t="s">
        <v>95</v>
      </c>
      <c r="I60" s="37" t="s">
        <v>5</v>
      </c>
      <c r="J60" s="126" t="s">
        <v>41</v>
      </c>
      <c r="K60" s="37">
        <v>50000</v>
      </c>
      <c r="L60" s="37">
        <f t="shared" si="0"/>
        <v>45000</v>
      </c>
      <c r="M60" s="91" t="s">
        <v>491</v>
      </c>
      <c r="N60" s="37">
        <f t="shared" si="1"/>
        <v>47500</v>
      </c>
      <c r="O60" s="120">
        <v>20</v>
      </c>
      <c r="P60" s="37">
        <v>47500</v>
      </c>
      <c r="Q60" s="129" t="s">
        <v>491</v>
      </c>
      <c r="R60" s="99">
        <v>20</v>
      </c>
    </row>
    <row r="61" spans="1:18" ht="49.5">
      <c r="A61" s="27">
        <v>54</v>
      </c>
      <c r="B61" s="123"/>
      <c r="C61" s="124" t="s">
        <v>384</v>
      </c>
      <c r="D61" s="124" t="s">
        <v>492</v>
      </c>
      <c r="E61" s="125" t="s">
        <v>484</v>
      </c>
      <c r="F61" s="37" t="s">
        <v>112</v>
      </c>
      <c r="G61" s="91" t="s">
        <v>94</v>
      </c>
      <c r="H61" s="91" t="s">
        <v>95</v>
      </c>
      <c r="I61" s="37" t="s">
        <v>5</v>
      </c>
      <c r="J61" s="126" t="s">
        <v>41</v>
      </c>
      <c r="K61" s="37">
        <v>50000</v>
      </c>
      <c r="L61" s="37">
        <f t="shared" si="0"/>
        <v>45000</v>
      </c>
      <c r="M61" s="91" t="s">
        <v>493</v>
      </c>
      <c r="N61" s="37">
        <f t="shared" si="1"/>
        <v>47500</v>
      </c>
      <c r="O61" s="120">
        <v>20</v>
      </c>
      <c r="P61" s="37">
        <v>47500</v>
      </c>
      <c r="Q61" s="129" t="s">
        <v>493</v>
      </c>
      <c r="R61" s="99">
        <v>20</v>
      </c>
    </row>
    <row r="62" spans="1:18">
      <c r="K62">
        <f>SUM(K8:K61)</f>
        <v>2815000</v>
      </c>
      <c r="L62" s="130">
        <f>SUM(L8:L61)</f>
        <v>2533500</v>
      </c>
      <c r="N62" s="130">
        <f>SUM(N8:N61)</f>
        <v>2674250</v>
      </c>
    </row>
    <row r="63" spans="1:18">
      <c r="K63">
        <f>K62*0.95</f>
        <v>2674250</v>
      </c>
    </row>
  </sheetData>
  <mergeCells count="5">
    <mergeCell ref="A1:R1"/>
    <mergeCell ref="A2:R2"/>
    <mergeCell ref="A3:R3"/>
    <mergeCell ref="A4:G4"/>
    <mergeCell ref="A6:B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8"/>
  <sheetViews>
    <sheetView topLeftCell="A13" workbookViewId="0">
      <selection activeCell="P19" sqref="P19"/>
    </sheetView>
  </sheetViews>
  <sheetFormatPr defaultRowHeight="15"/>
  <sheetData>
    <row r="1" spans="1:19" ht="18.75">
      <c r="A1" s="604" t="s">
        <v>0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131"/>
    </row>
    <row r="2" spans="1:19" ht="18.75">
      <c r="A2" s="604" t="s">
        <v>1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  <c r="S2" s="131"/>
    </row>
    <row r="3" spans="1:19" ht="18.75">
      <c r="A3" s="604" t="s">
        <v>241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  <c r="R3" s="604"/>
      <c r="S3" s="131"/>
    </row>
    <row r="4" spans="1:19" ht="18.75">
      <c r="A4" s="673" t="s">
        <v>494</v>
      </c>
      <c r="B4" s="673"/>
      <c r="C4" s="673"/>
      <c r="D4" s="673"/>
      <c r="E4" s="673"/>
      <c r="F4" s="673"/>
      <c r="G4" s="673"/>
      <c r="H4" s="7"/>
      <c r="I4" s="7"/>
      <c r="J4" s="675" t="s">
        <v>495</v>
      </c>
      <c r="K4" s="675"/>
      <c r="L4" s="6"/>
      <c r="M4" s="7"/>
      <c r="N4" s="108"/>
      <c r="O4" s="7"/>
      <c r="P4" s="132"/>
      <c r="Q4" s="133"/>
      <c r="R4" s="134" t="s">
        <v>361</v>
      </c>
      <c r="S4" s="131"/>
    </row>
    <row r="5" spans="1:19" ht="15.75">
      <c r="A5" s="135"/>
      <c r="B5" s="135"/>
      <c r="C5" s="136"/>
      <c r="D5" s="135"/>
      <c r="E5" s="135"/>
      <c r="F5" s="137"/>
      <c r="G5" s="138"/>
      <c r="H5" s="139"/>
      <c r="I5" s="140"/>
      <c r="J5" s="675"/>
      <c r="K5" s="675"/>
      <c r="L5" s="135"/>
      <c r="M5" s="135"/>
      <c r="N5" s="115"/>
      <c r="O5" s="137"/>
      <c r="P5" s="115"/>
      <c r="Q5" s="676" t="s">
        <v>496</v>
      </c>
      <c r="R5" s="676"/>
      <c r="S5" s="131"/>
    </row>
    <row r="6" spans="1:19">
      <c r="A6" s="674" t="s">
        <v>363</v>
      </c>
      <c r="B6" s="674"/>
      <c r="C6" s="136"/>
      <c r="D6" s="135"/>
      <c r="E6" s="135"/>
      <c r="F6" s="137"/>
      <c r="G6" s="137"/>
      <c r="H6" s="137"/>
      <c r="I6" s="137"/>
      <c r="J6" s="135"/>
      <c r="K6" s="135"/>
      <c r="L6" s="135"/>
      <c r="M6" s="135"/>
      <c r="N6" s="115"/>
      <c r="O6" s="137"/>
      <c r="P6" s="115"/>
      <c r="Q6" s="137"/>
      <c r="R6" s="135"/>
      <c r="S6" s="131"/>
    </row>
    <row r="7" spans="1:19" ht="60">
      <c r="A7" s="141" t="s">
        <v>243</v>
      </c>
      <c r="B7" s="141" t="s">
        <v>244</v>
      </c>
      <c r="C7" s="142" t="s">
        <v>245</v>
      </c>
      <c r="D7" s="141" t="s">
        <v>246</v>
      </c>
      <c r="E7" s="141" t="s">
        <v>247</v>
      </c>
      <c r="F7" s="91" t="s">
        <v>9</v>
      </c>
      <c r="G7" s="91" t="s">
        <v>248</v>
      </c>
      <c r="H7" s="91" t="s">
        <v>249</v>
      </c>
      <c r="I7" s="129" t="s">
        <v>250</v>
      </c>
      <c r="J7" s="143" t="s">
        <v>335</v>
      </c>
      <c r="K7" s="143" t="s">
        <v>336</v>
      </c>
      <c r="L7" s="143" t="s">
        <v>337</v>
      </c>
      <c r="M7" s="143" t="s">
        <v>338</v>
      </c>
      <c r="N7" s="144" t="s">
        <v>339</v>
      </c>
      <c r="O7" s="145" t="s">
        <v>340</v>
      </c>
      <c r="P7" s="144" t="s">
        <v>255</v>
      </c>
      <c r="Q7" s="145" t="s">
        <v>254</v>
      </c>
      <c r="R7" s="146" t="s">
        <v>256</v>
      </c>
      <c r="S7" s="11" t="s">
        <v>252</v>
      </c>
    </row>
    <row r="8" spans="1:19" ht="99">
      <c r="A8" s="119">
        <v>1</v>
      </c>
      <c r="B8" s="147"/>
      <c r="C8" s="126" t="s">
        <v>497</v>
      </c>
      <c r="D8" s="126" t="s">
        <v>498</v>
      </c>
      <c r="E8" s="126" t="s">
        <v>499</v>
      </c>
      <c r="F8" s="37" t="s">
        <v>112</v>
      </c>
      <c r="G8" s="37" t="s">
        <v>172</v>
      </c>
      <c r="H8" s="37" t="s">
        <v>95</v>
      </c>
      <c r="I8" s="37" t="s">
        <v>5</v>
      </c>
      <c r="J8" s="37" t="s">
        <v>500</v>
      </c>
      <c r="K8" s="37" t="s">
        <v>500</v>
      </c>
      <c r="L8" s="37" t="s">
        <v>352</v>
      </c>
      <c r="M8" s="37" t="s">
        <v>501</v>
      </c>
      <c r="N8" s="27">
        <v>150000</v>
      </c>
      <c r="O8" s="27" t="s">
        <v>502</v>
      </c>
      <c r="P8" s="148">
        <v>50000</v>
      </c>
      <c r="Q8" s="27" t="s">
        <v>503</v>
      </c>
      <c r="R8" s="149" t="s">
        <v>504</v>
      </c>
      <c r="S8" s="148">
        <v>50000</v>
      </c>
    </row>
    <row r="9" spans="1:19" ht="150">
      <c r="A9" s="119">
        <v>2</v>
      </c>
      <c r="B9" s="147"/>
      <c r="C9" s="126" t="s">
        <v>505</v>
      </c>
      <c r="D9" s="126" t="s">
        <v>506</v>
      </c>
      <c r="E9" s="126" t="s">
        <v>507</v>
      </c>
      <c r="F9" s="37" t="s">
        <v>112</v>
      </c>
      <c r="G9" s="37" t="s">
        <v>94</v>
      </c>
      <c r="H9" s="37" t="s">
        <v>95</v>
      </c>
      <c r="I9" s="37" t="s">
        <v>5</v>
      </c>
      <c r="J9" s="37" t="s">
        <v>508</v>
      </c>
      <c r="K9" s="37" t="s">
        <v>509</v>
      </c>
      <c r="L9" s="37" t="s">
        <v>352</v>
      </c>
      <c r="M9" s="37" t="s">
        <v>501</v>
      </c>
      <c r="N9" s="27">
        <v>150000</v>
      </c>
      <c r="O9" s="27" t="s">
        <v>510</v>
      </c>
      <c r="P9" s="148">
        <v>50000</v>
      </c>
      <c r="Q9" s="27" t="s">
        <v>511</v>
      </c>
      <c r="R9" s="149" t="s">
        <v>512</v>
      </c>
      <c r="S9" s="148">
        <v>50000</v>
      </c>
    </row>
    <row r="10" spans="1:19" ht="165">
      <c r="A10" s="119">
        <v>3</v>
      </c>
      <c r="B10" s="147"/>
      <c r="C10" s="126" t="s">
        <v>513</v>
      </c>
      <c r="D10" s="126" t="s">
        <v>514</v>
      </c>
      <c r="E10" s="126" t="s">
        <v>515</v>
      </c>
      <c r="F10" s="37" t="s">
        <v>112</v>
      </c>
      <c r="G10" s="37" t="s">
        <v>94</v>
      </c>
      <c r="H10" s="37" t="s">
        <v>95</v>
      </c>
      <c r="I10" s="37" t="s">
        <v>6</v>
      </c>
      <c r="J10" s="37" t="s">
        <v>516</v>
      </c>
      <c r="K10" s="37" t="s">
        <v>517</v>
      </c>
      <c r="L10" s="37" t="s">
        <v>518</v>
      </c>
      <c r="M10" s="37" t="s">
        <v>519</v>
      </c>
      <c r="N10" s="27">
        <v>200000</v>
      </c>
      <c r="O10" s="27" t="s">
        <v>502</v>
      </c>
      <c r="P10" s="148">
        <v>50000</v>
      </c>
      <c r="Q10" s="27" t="s">
        <v>520</v>
      </c>
      <c r="R10" s="149" t="s">
        <v>504</v>
      </c>
      <c r="S10" s="148">
        <v>50000</v>
      </c>
    </row>
    <row r="11" spans="1:19" ht="165">
      <c r="A11" s="119">
        <v>4</v>
      </c>
      <c r="B11" s="147"/>
      <c r="C11" s="126" t="s">
        <v>521</v>
      </c>
      <c r="D11" s="126" t="s">
        <v>522</v>
      </c>
      <c r="E11" s="126" t="s">
        <v>523</v>
      </c>
      <c r="F11" s="37" t="s">
        <v>112</v>
      </c>
      <c r="G11" s="37" t="s">
        <v>94</v>
      </c>
      <c r="H11" s="37" t="s">
        <v>95</v>
      </c>
      <c r="I11" s="37" t="s">
        <v>5</v>
      </c>
      <c r="J11" s="37" t="s">
        <v>524</v>
      </c>
      <c r="K11" s="37" t="s">
        <v>525</v>
      </c>
      <c r="L11" s="37" t="s">
        <v>526</v>
      </c>
      <c r="M11" s="37" t="s">
        <v>527</v>
      </c>
      <c r="N11" s="27">
        <v>45000</v>
      </c>
      <c r="O11" s="27" t="s">
        <v>528</v>
      </c>
      <c r="P11" s="148">
        <v>15000</v>
      </c>
      <c r="Q11" s="27" t="s">
        <v>529</v>
      </c>
      <c r="R11" s="149" t="s">
        <v>504</v>
      </c>
      <c r="S11" s="148">
        <v>15000</v>
      </c>
    </row>
    <row r="12" spans="1:19" ht="165">
      <c r="A12" s="119">
        <v>5</v>
      </c>
      <c r="B12" s="147"/>
      <c r="C12" s="126" t="s">
        <v>530</v>
      </c>
      <c r="D12" s="126" t="s">
        <v>531</v>
      </c>
      <c r="E12" s="126" t="s">
        <v>532</v>
      </c>
      <c r="F12" s="37" t="s">
        <v>112</v>
      </c>
      <c r="G12" s="37" t="s">
        <v>172</v>
      </c>
      <c r="H12" s="37" t="s">
        <v>270</v>
      </c>
      <c r="I12" s="37" t="s">
        <v>6</v>
      </c>
      <c r="J12" s="37" t="s">
        <v>533</v>
      </c>
      <c r="K12" s="37" t="s">
        <v>534</v>
      </c>
      <c r="L12" s="37" t="s">
        <v>535</v>
      </c>
      <c r="M12" s="37" t="s">
        <v>519</v>
      </c>
      <c r="N12" s="27">
        <v>200000</v>
      </c>
      <c r="O12" s="27" t="s">
        <v>502</v>
      </c>
      <c r="P12" s="148">
        <v>50000</v>
      </c>
      <c r="Q12" s="27" t="s">
        <v>529</v>
      </c>
      <c r="R12" s="149" t="s">
        <v>504</v>
      </c>
      <c r="S12" s="148">
        <v>50000</v>
      </c>
    </row>
    <row r="13" spans="1:19" ht="105">
      <c r="A13" s="119">
        <v>6</v>
      </c>
      <c r="B13" s="147"/>
      <c r="C13" s="126" t="s">
        <v>536</v>
      </c>
      <c r="D13" s="126" t="s">
        <v>537</v>
      </c>
      <c r="E13" s="126" t="s">
        <v>538</v>
      </c>
      <c r="F13" s="37" t="s">
        <v>112</v>
      </c>
      <c r="G13" s="37" t="s">
        <v>94</v>
      </c>
      <c r="H13" s="37" t="s">
        <v>95</v>
      </c>
      <c r="I13" s="37" t="s">
        <v>5</v>
      </c>
      <c r="J13" s="37" t="s">
        <v>539</v>
      </c>
      <c r="K13" s="37" t="s">
        <v>517</v>
      </c>
      <c r="L13" s="37" t="s">
        <v>540</v>
      </c>
      <c r="M13" s="37" t="s">
        <v>519</v>
      </c>
      <c r="N13" s="27">
        <v>50000</v>
      </c>
      <c r="O13" s="27" t="s">
        <v>541</v>
      </c>
      <c r="P13" s="148">
        <v>47500</v>
      </c>
      <c r="Q13" s="27" t="s">
        <v>542</v>
      </c>
      <c r="R13" s="150" t="s">
        <v>543</v>
      </c>
      <c r="S13" s="151">
        <v>50000</v>
      </c>
    </row>
    <row r="14" spans="1:19" ht="90">
      <c r="A14" s="119">
        <v>7</v>
      </c>
      <c r="B14" s="147"/>
      <c r="C14" s="126" t="s">
        <v>544</v>
      </c>
      <c r="D14" s="126" t="s">
        <v>545</v>
      </c>
      <c r="E14" s="126" t="s">
        <v>546</v>
      </c>
      <c r="F14" s="37" t="s">
        <v>112</v>
      </c>
      <c r="G14" s="37" t="s">
        <v>172</v>
      </c>
      <c r="H14" s="37" t="s">
        <v>95</v>
      </c>
      <c r="I14" s="37" t="s">
        <v>6</v>
      </c>
      <c r="J14" s="37" t="s">
        <v>547</v>
      </c>
      <c r="K14" s="37" t="s">
        <v>517</v>
      </c>
      <c r="L14" s="37" t="s">
        <v>518</v>
      </c>
      <c r="M14" s="37" t="s">
        <v>519</v>
      </c>
      <c r="N14" s="27">
        <v>50000</v>
      </c>
      <c r="O14" s="27" t="s">
        <v>541</v>
      </c>
      <c r="P14" s="148">
        <v>47500</v>
      </c>
      <c r="Q14" s="27" t="s">
        <v>542</v>
      </c>
      <c r="R14" s="150" t="s">
        <v>543</v>
      </c>
      <c r="S14" s="151">
        <v>50000</v>
      </c>
    </row>
    <row r="15" spans="1:19" ht="105">
      <c r="A15" s="119">
        <v>8</v>
      </c>
      <c r="B15" s="147"/>
      <c r="C15" s="126" t="s">
        <v>548</v>
      </c>
      <c r="D15" s="126" t="s">
        <v>549</v>
      </c>
      <c r="E15" s="126" t="s">
        <v>538</v>
      </c>
      <c r="F15" s="37" t="s">
        <v>112</v>
      </c>
      <c r="G15" s="37" t="s">
        <v>94</v>
      </c>
      <c r="H15" s="37" t="s">
        <v>95</v>
      </c>
      <c r="I15" s="37" t="s">
        <v>5</v>
      </c>
      <c r="J15" s="37" t="s">
        <v>539</v>
      </c>
      <c r="K15" s="37" t="s">
        <v>517</v>
      </c>
      <c r="L15" s="37" t="s">
        <v>518</v>
      </c>
      <c r="M15" s="37" t="s">
        <v>519</v>
      </c>
      <c r="N15" s="27">
        <v>50000</v>
      </c>
      <c r="O15" s="27" t="s">
        <v>541</v>
      </c>
      <c r="P15" s="148">
        <v>47500</v>
      </c>
      <c r="Q15" s="27" t="s">
        <v>550</v>
      </c>
      <c r="R15" s="150" t="s">
        <v>543</v>
      </c>
      <c r="S15" s="151">
        <v>50000</v>
      </c>
    </row>
    <row r="16" spans="1:19">
      <c r="P16" s="152">
        <f>SUM(P8:P15)</f>
        <v>357500</v>
      </c>
    </row>
    <row r="17" spans="16:16">
      <c r="P17">
        <f>P16*0.05</f>
        <v>17875</v>
      </c>
    </row>
    <row r="18" spans="16:16">
      <c r="P18" s="152">
        <f>P16-P17</f>
        <v>339625</v>
      </c>
    </row>
  </sheetData>
  <mergeCells count="7">
    <mergeCell ref="A6:B6"/>
    <mergeCell ref="A1:R1"/>
    <mergeCell ref="A2:R2"/>
    <mergeCell ref="A3:R3"/>
    <mergeCell ref="A4:G4"/>
    <mergeCell ref="J4:K5"/>
    <mergeCell ref="Q5:R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29"/>
  <sheetViews>
    <sheetView topLeftCell="A27" workbookViewId="0">
      <selection activeCell="N8" sqref="N8:N28"/>
    </sheetView>
  </sheetViews>
  <sheetFormatPr defaultRowHeight="15"/>
  <sheetData>
    <row r="1" spans="1:20" ht="18.75">
      <c r="A1" s="604" t="s">
        <v>0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</row>
    <row r="2" spans="1:20" ht="18.75">
      <c r="A2" s="604" t="s">
        <v>1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</row>
    <row r="3" spans="1:20" ht="18.75">
      <c r="A3" s="604" t="s">
        <v>241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  <c r="R3" s="604"/>
    </row>
    <row r="4" spans="1:20" ht="18.75">
      <c r="A4" s="673" t="s">
        <v>551</v>
      </c>
      <c r="B4" s="673"/>
      <c r="C4" s="673"/>
      <c r="D4" s="673"/>
      <c r="E4" s="673"/>
      <c r="F4" s="673"/>
      <c r="G4" s="673"/>
      <c r="H4" s="153"/>
      <c r="I4" s="153"/>
      <c r="J4" s="7"/>
      <c r="K4" s="108"/>
      <c r="L4" s="109"/>
      <c r="M4" s="110"/>
      <c r="N4" s="108"/>
      <c r="O4" s="6"/>
      <c r="P4" s="154"/>
      <c r="Q4" s="9"/>
      <c r="R4" s="134" t="s">
        <v>361</v>
      </c>
    </row>
    <row r="5" spans="1:20" ht="22.5">
      <c r="A5" s="112"/>
      <c r="B5" s="112"/>
      <c r="C5" s="112"/>
      <c r="D5" s="112"/>
      <c r="E5" s="112"/>
      <c r="F5" s="155"/>
      <c r="G5" s="155"/>
      <c r="H5" s="155"/>
      <c r="I5" s="155"/>
      <c r="J5" s="114"/>
      <c r="K5" s="115"/>
      <c r="L5" s="115"/>
      <c r="M5" s="116"/>
      <c r="N5" s="115"/>
      <c r="O5" s="112"/>
      <c r="P5" s="112"/>
      <c r="Q5" s="117" t="s">
        <v>362</v>
      </c>
      <c r="R5" s="156"/>
    </row>
    <row r="6" spans="1:20" ht="22.5">
      <c r="A6" s="674" t="s">
        <v>363</v>
      </c>
      <c r="B6" s="674"/>
      <c r="C6" s="112"/>
      <c r="D6" s="112"/>
      <c r="E6" s="112"/>
      <c r="F6" s="155"/>
      <c r="G6" s="155"/>
      <c r="H6" s="155"/>
      <c r="I6" s="155"/>
      <c r="J6" s="114"/>
      <c r="K6" s="115"/>
      <c r="L6" s="115"/>
      <c r="M6" s="116"/>
      <c r="N6" s="115"/>
      <c r="O6" s="112"/>
      <c r="P6" s="112"/>
      <c r="Q6" s="117" t="s">
        <v>364</v>
      </c>
      <c r="R6" s="156"/>
    </row>
    <row r="7" spans="1:20" ht="63.75" thickBot="1">
      <c r="A7" s="157" t="s">
        <v>243</v>
      </c>
      <c r="B7" s="157" t="s">
        <v>244</v>
      </c>
      <c r="C7" s="157" t="s">
        <v>245</v>
      </c>
      <c r="D7" s="157" t="s">
        <v>246</v>
      </c>
      <c r="E7" s="157" t="s">
        <v>247</v>
      </c>
      <c r="F7" s="157" t="s">
        <v>9</v>
      </c>
      <c r="G7" s="157" t="s">
        <v>248</v>
      </c>
      <c r="H7" s="157" t="s">
        <v>249</v>
      </c>
      <c r="I7" s="157" t="s">
        <v>250</v>
      </c>
      <c r="J7" s="157" t="s">
        <v>251</v>
      </c>
      <c r="K7" s="158" t="s">
        <v>252</v>
      </c>
      <c r="L7" s="158" t="s">
        <v>253</v>
      </c>
      <c r="M7" s="158" t="s">
        <v>254</v>
      </c>
      <c r="N7" s="158" t="s">
        <v>255</v>
      </c>
      <c r="O7" s="157" t="s">
        <v>256</v>
      </c>
      <c r="P7" s="157" t="s">
        <v>255</v>
      </c>
      <c r="Q7" s="157" t="s">
        <v>254</v>
      </c>
      <c r="R7" s="159" t="s">
        <v>256</v>
      </c>
      <c r="S7" s="37" t="s">
        <v>552</v>
      </c>
      <c r="T7" s="37" t="s">
        <v>553</v>
      </c>
    </row>
    <row r="8" spans="1:20" ht="165.75" thickBot="1">
      <c r="A8" s="159">
        <v>1</v>
      </c>
      <c r="B8" s="37"/>
      <c r="C8" s="91" t="s">
        <v>554</v>
      </c>
      <c r="D8" s="91" t="s">
        <v>555</v>
      </c>
      <c r="E8" s="91" t="s">
        <v>556</v>
      </c>
      <c r="F8" s="37" t="s">
        <v>52</v>
      </c>
      <c r="G8" s="91" t="s">
        <v>94</v>
      </c>
      <c r="H8" s="91" t="s">
        <v>95</v>
      </c>
      <c r="I8" s="160" t="s">
        <v>6</v>
      </c>
      <c r="J8" s="161" t="s">
        <v>557</v>
      </c>
      <c r="K8" s="37">
        <v>50000</v>
      </c>
      <c r="L8" s="162">
        <v>35000</v>
      </c>
      <c r="M8" s="37" t="s">
        <v>558</v>
      </c>
      <c r="N8" s="162">
        <v>35000</v>
      </c>
      <c r="O8" s="37">
        <v>20</v>
      </c>
      <c r="P8" s="162">
        <v>35000</v>
      </c>
      <c r="Q8" s="37" t="s">
        <v>559</v>
      </c>
      <c r="R8" s="163">
        <v>20</v>
      </c>
      <c r="S8" s="164" t="s">
        <v>560</v>
      </c>
      <c r="T8" s="165" t="s">
        <v>561</v>
      </c>
    </row>
    <row r="9" spans="1:20" ht="150.75" thickBot="1">
      <c r="A9" s="159">
        <v>2</v>
      </c>
      <c r="B9" s="37"/>
      <c r="C9" s="166" t="s">
        <v>562</v>
      </c>
      <c r="D9" s="91" t="s">
        <v>563</v>
      </c>
      <c r="E9" s="91" t="s">
        <v>564</v>
      </c>
      <c r="F9" s="37" t="s">
        <v>52</v>
      </c>
      <c r="G9" s="91" t="s">
        <v>94</v>
      </c>
      <c r="H9" s="91" t="s">
        <v>95</v>
      </c>
      <c r="I9" s="160" t="s">
        <v>6</v>
      </c>
      <c r="J9" s="161" t="s">
        <v>565</v>
      </c>
      <c r="K9" s="37">
        <v>100000</v>
      </c>
      <c r="L9" s="162">
        <v>70000</v>
      </c>
      <c r="M9" s="37" t="s">
        <v>558</v>
      </c>
      <c r="N9" s="162">
        <v>70000</v>
      </c>
      <c r="O9" s="37">
        <v>20</v>
      </c>
      <c r="P9" s="162">
        <v>70000</v>
      </c>
      <c r="Q9" s="37" t="s">
        <v>559</v>
      </c>
      <c r="R9" s="163">
        <v>20</v>
      </c>
      <c r="S9" s="164" t="s">
        <v>566</v>
      </c>
      <c r="T9" s="167" t="s">
        <v>567</v>
      </c>
    </row>
    <row r="10" spans="1:20" ht="120.75" thickBot="1">
      <c r="A10" s="159">
        <v>3</v>
      </c>
      <c r="B10" s="37"/>
      <c r="C10" s="166" t="s">
        <v>568</v>
      </c>
      <c r="D10" s="91" t="s">
        <v>569</v>
      </c>
      <c r="E10" s="91" t="s">
        <v>570</v>
      </c>
      <c r="F10" s="37" t="s">
        <v>52</v>
      </c>
      <c r="G10" s="91" t="s">
        <v>172</v>
      </c>
      <c r="H10" s="91" t="s">
        <v>95</v>
      </c>
      <c r="I10" s="160" t="s">
        <v>6</v>
      </c>
      <c r="J10" s="161" t="s">
        <v>571</v>
      </c>
      <c r="K10" s="37">
        <v>100000</v>
      </c>
      <c r="L10" s="162">
        <v>70000</v>
      </c>
      <c r="M10" s="37" t="s">
        <v>558</v>
      </c>
      <c r="N10" s="162">
        <v>70000</v>
      </c>
      <c r="O10" s="37">
        <v>20</v>
      </c>
      <c r="P10" s="162">
        <v>70000</v>
      </c>
      <c r="Q10" s="37" t="s">
        <v>559</v>
      </c>
      <c r="R10" s="163">
        <v>20</v>
      </c>
      <c r="S10" s="164" t="s">
        <v>572</v>
      </c>
      <c r="T10" s="167" t="s">
        <v>573</v>
      </c>
    </row>
    <row r="11" spans="1:20" ht="120.75" thickBot="1">
      <c r="A11" s="159">
        <v>4</v>
      </c>
      <c r="B11" s="37"/>
      <c r="C11" s="166" t="s">
        <v>574</v>
      </c>
      <c r="D11" s="91" t="s">
        <v>569</v>
      </c>
      <c r="E11" s="91" t="s">
        <v>570</v>
      </c>
      <c r="F11" s="37" t="s">
        <v>52</v>
      </c>
      <c r="G11" s="91" t="s">
        <v>172</v>
      </c>
      <c r="H11" s="91" t="s">
        <v>95</v>
      </c>
      <c r="I11" s="160" t="s">
        <v>6</v>
      </c>
      <c r="J11" s="161" t="s">
        <v>575</v>
      </c>
      <c r="K11" s="37">
        <v>100000</v>
      </c>
      <c r="L11" s="162">
        <v>70000</v>
      </c>
      <c r="M11" s="37" t="s">
        <v>558</v>
      </c>
      <c r="N11" s="162">
        <v>70000</v>
      </c>
      <c r="O11" s="37">
        <v>20</v>
      </c>
      <c r="P11" s="162">
        <v>70000</v>
      </c>
      <c r="Q11" s="37" t="s">
        <v>559</v>
      </c>
      <c r="R11" s="163">
        <v>20</v>
      </c>
      <c r="S11" s="164">
        <v>18272191010475</v>
      </c>
      <c r="T11" s="167" t="s">
        <v>576</v>
      </c>
    </row>
    <row r="12" spans="1:20" ht="153.75" thickBot="1">
      <c r="A12" s="159">
        <v>5</v>
      </c>
      <c r="B12" s="37"/>
      <c r="C12" s="166" t="s">
        <v>577</v>
      </c>
      <c r="D12" s="91" t="s">
        <v>578</v>
      </c>
      <c r="E12" s="168" t="s">
        <v>579</v>
      </c>
      <c r="F12" s="37" t="s">
        <v>52</v>
      </c>
      <c r="G12" s="91" t="s">
        <v>94</v>
      </c>
      <c r="H12" s="91" t="s">
        <v>95</v>
      </c>
      <c r="I12" s="160" t="s">
        <v>6</v>
      </c>
      <c r="J12" s="161" t="s">
        <v>580</v>
      </c>
      <c r="K12" s="37">
        <v>100000</v>
      </c>
      <c r="L12" s="162">
        <v>70000</v>
      </c>
      <c r="M12" s="37" t="s">
        <v>558</v>
      </c>
      <c r="N12" s="162">
        <v>70000</v>
      </c>
      <c r="O12" s="37">
        <v>20</v>
      </c>
      <c r="P12" s="162">
        <v>70000</v>
      </c>
      <c r="Q12" s="37" t="s">
        <v>559</v>
      </c>
      <c r="R12" s="163">
        <v>20</v>
      </c>
      <c r="S12" s="164" t="s">
        <v>581</v>
      </c>
      <c r="T12" s="167" t="s">
        <v>582</v>
      </c>
    </row>
    <row r="13" spans="1:20" ht="105.75" thickBot="1">
      <c r="A13" s="159">
        <v>6</v>
      </c>
      <c r="B13" s="37"/>
      <c r="C13" s="166" t="s">
        <v>583</v>
      </c>
      <c r="D13" s="91" t="s">
        <v>584</v>
      </c>
      <c r="E13" s="91" t="s">
        <v>585</v>
      </c>
      <c r="F13" s="37" t="s">
        <v>52</v>
      </c>
      <c r="G13" s="91" t="s">
        <v>94</v>
      </c>
      <c r="H13" s="91" t="s">
        <v>95</v>
      </c>
      <c r="I13" s="160" t="s">
        <v>6</v>
      </c>
      <c r="J13" s="161" t="s">
        <v>580</v>
      </c>
      <c r="K13" s="37">
        <v>50000</v>
      </c>
      <c r="L13" s="162">
        <v>35000</v>
      </c>
      <c r="M13" s="37" t="s">
        <v>558</v>
      </c>
      <c r="N13" s="162">
        <v>35000</v>
      </c>
      <c r="O13" s="37">
        <v>20</v>
      </c>
      <c r="P13" s="162">
        <v>35000</v>
      </c>
      <c r="Q13" s="37" t="s">
        <v>559</v>
      </c>
      <c r="R13" s="163">
        <v>20</v>
      </c>
      <c r="S13" s="164" t="s">
        <v>586</v>
      </c>
      <c r="T13" s="167" t="s">
        <v>587</v>
      </c>
    </row>
    <row r="14" spans="1:20" ht="135.75" thickBot="1">
      <c r="A14" s="159">
        <v>7</v>
      </c>
      <c r="B14" s="37"/>
      <c r="C14" s="166" t="s">
        <v>588</v>
      </c>
      <c r="D14" s="91" t="s">
        <v>589</v>
      </c>
      <c r="E14" s="91" t="s">
        <v>590</v>
      </c>
      <c r="F14" s="37" t="s">
        <v>52</v>
      </c>
      <c r="G14" s="91" t="s">
        <v>94</v>
      </c>
      <c r="H14" s="91" t="s">
        <v>270</v>
      </c>
      <c r="I14" s="160" t="s">
        <v>6</v>
      </c>
      <c r="J14" s="161" t="s">
        <v>591</v>
      </c>
      <c r="K14" s="37">
        <v>100000</v>
      </c>
      <c r="L14" s="162">
        <v>70000</v>
      </c>
      <c r="M14" s="37" t="s">
        <v>558</v>
      </c>
      <c r="N14" s="162">
        <v>70000</v>
      </c>
      <c r="O14" s="37">
        <v>20</v>
      </c>
      <c r="P14" s="162">
        <v>70000</v>
      </c>
      <c r="Q14" s="37" t="s">
        <v>559</v>
      </c>
      <c r="R14" s="163">
        <v>20</v>
      </c>
      <c r="S14" s="164" t="s">
        <v>592</v>
      </c>
      <c r="T14" s="167" t="s">
        <v>593</v>
      </c>
    </row>
    <row r="15" spans="1:20" ht="135.75" thickBot="1">
      <c r="A15" s="159">
        <v>8</v>
      </c>
      <c r="B15" s="37"/>
      <c r="C15" s="166" t="s">
        <v>594</v>
      </c>
      <c r="D15" s="91" t="s">
        <v>595</v>
      </c>
      <c r="E15" s="91" t="s">
        <v>596</v>
      </c>
      <c r="F15" s="37" t="s">
        <v>52</v>
      </c>
      <c r="G15" s="91" t="s">
        <v>94</v>
      </c>
      <c r="H15" s="91" t="s">
        <v>270</v>
      </c>
      <c r="I15" s="160" t="s">
        <v>6</v>
      </c>
      <c r="J15" s="161" t="s">
        <v>591</v>
      </c>
      <c r="K15" s="37">
        <v>50000</v>
      </c>
      <c r="L15" s="162">
        <v>35000</v>
      </c>
      <c r="M15" s="37" t="s">
        <v>558</v>
      </c>
      <c r="N15" s="162">
        <v>35000</v>
      </c>
      <c r="O15" s="37">
        <v>20</v>
      </c>
      <c r="P15" s="162">
        <v>35000</v>
      </c>
      <c r="Q15" s="37" t="s">
        <v>559</v>
      </c>
      <c r="R15" s="163">
        <v>20</v>
      </c>
      <c r="S15" s="164" t="s">
        <v>597</v>
      </c>
      <c r="T15" s="167" t="s">
        <v>598</v>
      </c>
    </row>
    <row r="16" spans="1:20" ht="105.75" thickBot="1">
      <c r="A16" s="159">
        <v>9</v>
      </c>
      <c r="B16" s="37"/>
      <c r="C16" s="166" t="s">
        <v>599</v>
      </c>
      <c r="D16" s="91" t="s">
        <v>600</v>
      </c>
      <c r="E16" s="91" t="s">
        <v>601</v>
      </c>
      <c r="F16" s="37" t="s">
        <v>52</v>
      </c>
      <c r="G16" s="91" t="s">
        <v>94</v>
      </c>
      <c r="H16" s="91" t="s">
        <v>95</v>
      </c>
      <c r="I16" s="160" t="s">
        <v>6</v>
      </c>
      <c r="J16" s="161" t="s">
        <v>580</v>
      </c>
      <c r="K16" s="37">
        <v>50000</v>
      </c>
      <c r="L16" s="162">
        <v>35000</v>
      </c>
      <c r="M16" s="37" t="s">
        <v>558</v>
      </c>
      <c r="N16" s="162">
        <v>35000</v>
      </c>
      <c r="O16" s="37">
        <v>20</v>
      </c>
      <c r="P16" s="162">
        <v>35000</v>
      </c>
      <c r="Q16" s="37" t="s">
        <v>559</v>
      </c>
      <c r="R16" s="163">
        <v>20</v>
      </c>
      <c r="S16" s="164" t="s">
        <v>602</v>
      </c>
      <c r="T16" s="167" t="s">
        <v>603</v>
      </c>
    </row>
    <row r="17" spans="1:20" ht="135.75" thickBot="1">
      <c r="A17" s="159">
        <v>10</v>
      </c>
      <c r="B17" s="37"/>
      <c r="C17" s="166" t="s">
        <v>604</v>
      </c>
      <c r="D17" s="91" t="s">
        <v>605</v>
      </c>
      <c r="E17" s="91" t="s">
        <v>606</v>
      </c>
      <c r="F17" s="37" t="s">
        <v>52</v>
      </c>
      <c r="G17" s="91" t="s">
        <v>94</v>
      </c>
      <c r="H17" s="91" t="s">
        <v>270</v>
      </c>
      <c r="I17" s="160" t="s">
        <v>6</v>
      </c>
      <c r="J17" s="161" t="s">
        <v>591</v>
      </c>
      <c r="K17" s="37">
        <v>100000</v>
      </c>
      <c r="L17" s="162">
        <v>70000</v>
      </c>
      <c r="M17" s="37" t="s">
        <v>558</v>
      </c>
      <c r="N17" s="162">
        <v>70000</v>
      </c>
      <c r="O17" s="37">
        <v>20</v>
      </c>
      <c r="P17" s="162">
        <v>70000</v>
      </c>
      <c r="Q17" s="37" t="s">
        <v>559</v>
      </c>
      <c r="R17" s="163">
        <v>20</v>
      </c>
      <c r="S17" s="164" t="s">
        <v>607</v>
      </c>
      <c r="T17" s="167" t="s">
        <v>608</v>
      </c>
    </row>
    <row r="18" spans="1:20" ht="102.75" thickBot="1">
      <c r="A18" s="159">
        <v>11</v>
      </c>
      <c r="B18" s="37"/>
      <c r="C18" s="166" t="s">
        <v>609</v>
      </c>
      <c r="D18" s="91" t="s">
        <v>610</v>
      </c>
      <c r="E18" s="168" t="s">
        <v>611</v>
      </c>
      <c r="F18" s="37" t="s">
        <v>52</v>
      </c>
      <c r="G18" s="91" t="s">
        <v>94</v>
      </c>
      <c r="H18" s="91" t="s">
        <v>95</v>
      </c>
      <c r="I18" s="160" t="s">
        <v>6</v>
      </c>
      <c r="J18" s="161" t="s">
        <v>612</v>
      </c>
      <c r="K18" s="37">
        <v>100000</v>
      </c>
      <c r="L18" s="162">
        <v>70000</v>
      </c>
      <c r="M18" s="37" t="s">
        <v>558</v>
      </c>
      <c r="N18" s="162">
        <v>70000</v>
      </c>
      <c r="O18" s="37">
        <v>20</v>
      </c>
      <c r="P18" s="162">
        <v>70000</v>
      </c>
      <c r="Q18" s="37" t="s">
        <v>559</v>
      </c>
      <c r="R18" s="163">
        <v>20</v>
      </c>
      <c r="S18" s="164" t="s">
        <v>613</v>
      </c>
      <c r="T18" s="167" t="s">
        <v>614</v>
      </c>
    </row>
    <row r="19" spans="1:20" ht="120.75" thickBot="1">
      <c r="A19" s="159">
        <v>12</v>
      </c>
      <c r="B19" s="37"/>
      <c r="C19" s="166" t="s">
        <v>615</v>
      </c>
      <c r="D19" s="91" t="s">
        <v>616</v>
      </c>
      <c r="E19" s="91" t="s">
        <v>617</v>
      </c>
      <c r="F19" s="37" t="s">
        <v>52</v>
      </c>
      <c r="G19" s="91" t="s">
        <v>94</v>
      </c>
      <c r="H19" s="91" t="s">
        <v>95</v>
      </c>
      <c r="I19" s="160" t="s">
        <v>6</v>
      </c>
      <c r="J19" s="161" t="s">
        <v>618</v>
      </c>
      <c r="K19" s="37">
        <v>100000</v>
      </c>
      <c r="L19" s="162">
        <v>70000</v>
      </c>
      <c r="M19" s="37" t="s">
        <v>558</v>
      </c>
      <c r="N19" s="162">
        <v>70000</v>
      </c>
      <c r="O19" s="37">
        <v>20</v>
      </c>
      <c r="P19" s="162">
        <v>70000</v>
      </c>
      <c r="Q19" s="37" t="s">
        <v>559</v>
      </c>
      <c r="R19" s="163">
        <v>20</v>
      </c>
      <c r="S19" s="164" t="s">
        <v>619</v>
      </c>
      <c r="T19" s="167" t="s">
        <v>620</v>
      </c>
    </row>
    <row r="20" spans="1:20" ht="115.5" thickBot="1">
      <c r="A20" s="159">
        <v>13</v>
      </c>
      <c r="B20" s="37"/>
      <c r="C20" s="166" t="s">
        <v>621</v>
      </c>
      <c r="D20" s="91" t="s">
        <v>622</v>
      </c>
      <c r="E20" s="168" t="s">
        <v>623</v>
      </c>
      <c r="F20" s="37" t="s">
        <v>52</v>
      </c>
      <c r="G20" s="91" t="s">
        <v>94</v>
      </c>
      <c r="H20" s="91" t="s">
        <v>95</v>
      </c>
      <c r="I20" s="160" t="s">
        <v>6</v>
      </c>
      <c r="J20" s="161" t="s">
        <v>624</v>
      </c>
      <c r="K20" s="37">
        <v>50000</v>
      </c>
      <c r="L20" s="162">
        <v>35000</v>
      </c>
      <c r="M20" s="37" t="s">
        <v>558</v>
      </c>
      <c r="N20" s="162">
        <v>35000</v>
      </c>
      <c r="O20" s="37">
        <v>20</v>
      </c>
      <c r="P20" s="162">
        <v>35000</v>
      </c>
      <c r="Q20" s="37" t="s">
        <v>559</v>
      </c>
      <c r="R20" s="163">
        <v>20</v>
      </c>
      <c r="S20" s="164" t="s">
        <v>625</v>
      </c>
      <c r="T20" s="167" t="s">
        <v>626</v>
      </c>
    </row>
    <row r="21" spans="1:20" ht="102">
      <c r="A21" s="159">
        <v>14</v>
      </c>
      <c r="B21" s="37"/>
      <c r="C21" s="166" t="s">
        <v>627</v>
      </c>
      <c r="D21" s="91" t="s">
        <v>628</v>
      </c>
      <c r="E21" s="168" t="s">
        <v>629</v>
      </c>
      <c r="F21" s="37" t="s">
        <v>52</v>
      </c>
      <c r="G21" s="91" t="s">
        <v>94</v>
      </c>
      <c r="H21" s="91" t="s">
        <v>95</v>
      </c>
      <c r="I21" s="160" t="s">
        <v>6</v>
      </c>
      <c r="J21" s="161" t="s">
        <v>630</v>
      </c>
      <c r="K21" s="37">
        <v>50000</v>
      </c>
      <c r="L21" s="162">
        <v>35000</v>
      </c>
      <c r="M21" s="37" t="s">
        <v>558</v>
      </c>
      <c r="N21" s="162">
        <v>35000</v>
      </c>
      <c r="O21" s="37">
        <v>20</v>
      </c>
      <c r="P21" s="162">
        <v>35000</v>
      </c>
      <c r="Q21" s="37" t="s">
        <v>559</v>
      </c>
      <c r="R21" s="163">
        <v>20</v>
      </c>
      <c r="S21" s="164" t="s">
        <v>631</v>
      </c>
      <c r="T21" s="169" t="s">
        <v>632</v>
      </c>
    </row>
    <row r="22" spans="1:20" ht="102.75" thickBot="1">
      <c r="A22" s="159">
        <v>15</v>
      </c>
      <c r="B22" s="37"/>
      <c r="C22" s="166" t="s">
        <v>633</v>
      </c>
      <c r="D22" s="91" t="s">
        <v>634</v>
      </c>
      <c r="E22" s="168" t="s">
        <v>629</v>
      </c>
      <c r="F22" s="37" t="s">
        <v>52</v>
      </c>
      <c r="G22" s="91" t="s">
        <v>94</v>
      </c>
      <c r="H22" s="91" t="s">
        <v>95</v>
      </c>
      <c r="I22" s="160" t="s">
        <v>6</v>
      </c>
      <c r="J22" s="161" t="s">
        <v>630</v>
      </c>
      <c r="K22" s="37">
        <v>50000</v>
      </c>
      <c r="L22" s="162">
        <v>35000</v>
      </c>
      <c r="M22" s="37" t="s">
        <v>558</v>
      </c>
      <c r="N22" s="162">
        <v>35000</v>
      </c>
      <c r="O22" s="37">
        <v>20</v>
      </c>
      <c r="P22" s="162">
        <v>35000</v>
      </c>
      <c r="Q22" s="37" t="s">
        <v>559</v>
      </c>
      <c r="R22" s="163">
        <v>20</v>
      </c>
      <c r="S22" s="164">
        <v>61017854698</v>
      </c>
      <c r="T22" s="169" t="s">
        <v>635</v>
      </c>
    </row>
    <row r="23" spans="1:20" ht="141" thickBot="1">
      <c r="A23" s="159">
        <v>16</v>
      </c>
      <c r="B23" s="37"/>
      <c r="C23" s="166" t="s">
        <v>636</v>
      </c>
      <c r="D23" s="91" t="s">
        <v>637</v>
      </c>
      <c r="E23" s="168" t="s">
        <v>638</v>
      </c>
      <c r="F23" s="37" t="s">
        <v>52</v>
      </c>
      <c r="G23" s="91" t="s">
        <v>172</v>
      </c>
      <c r="H23" s="91" t="s">
        <v>95</v>
      </c>
      <c r="I23" s="160" t="s">
        <v>6</v>
      </c>
      <c r="J23" s="161" t="s">
        <v>630</v>
      </c>
      <c r="K23" s="37">
        <v>50000</v>
      </c>
      <c r="L23" s="162">
        <v>35000</v>
      </c>
      <c r="M23" s="37" t="s">
        <v>558</v>
      </c>
      <c r="N23" s="162">
        <v>35000</v>
      </c>
      <c r="O23" s="37">
        <v>20</v>
      </c>
      <c r="P23" s="162">
        <v>35000</v>
      </c>
      <c r="Q23" s="37" t="s">
        <v>559</v>
      </c>
      <c r="R23" s="163">
        <v>20</v>
      </c>
      <c r="S23" s="164" t="s">
        <v>639</v>
      </c>
      <c r="T23" s="165" t="s">
        <v>640</v>
      </c>
    </row>
    <row r="24" spans="1:20" ht="128.25" thickBot="1">
      <c r="A24" s="159">
        <v>17</v>
      </c>
      <c r="B24" s="37"/>
      <c r="C24" s="166" t="s">
        <v>641</v>
      </c>
      <c r="D24" s="91" t="s">
        <v>642</v>
      </c>
      <c r="E24" s="168" t="s">
        <v>643</v>
      </c>
      <c r="F24" s="37" t="s">
        <v>52</v>
      </c>
      <c r="G24" s="91" t="s">
        <v>94</v>
      </c>
      <c r="H24" s="91" t="s">
        <v>95</v>
      </c>
      <c r="I24" s="160" t="s">
        <v>6</v>
      </c>
      <c r="J24" s="161" t="s">
        <v>580</v>
      </c>
      <c r="K24" s="37">
        <v>50000</v>
      </c>
      <c r="L24" s="162">
        <v>35000</v>
      </c>
      <c r="M24" s="37" t="s">
        <v>558</v>
      </c>
      <c r="N24" s="162">
        <v>35000</v>
      </c>
      <c r="O24" s="37">
        <v>20</v>
      </c>
      <c r="P24" s="162">
        <v>35000</v>
      </c>
      <c r="Q24" s="37" t="s">
        <v>559</v>
      </c>
      <c r="R24" s="163">
        <v>20</v>
      </c>
      <c r="S24" s="164" t="s">
        <v>644</v>
      </c>
      <c r="T24" s="167" t="s">
        <v>645</v>
      </c>
    </row>
    <row r="25" spans="1:20" ht="90">
      <c r="A25" s="159">
        <v>18</v>
      </c>
      <c r="B25" s="37"/>
      <c r="C25" s="161" t="s">
        <v>646</v>
      </c>
      <c r="D25" s="161" t="s">
        <v>647</v>
      </c>
      <c r="E25" s="37" t="s">
        <v>648</v>
      </c>
      <c r="F25" s="37" t="s">
        <v>52</v>
      </c>
      <c r="G25" s="37" t="s">
        <v>172</v>
      </c>
      <c r="H25" s="37" t="s">
        <v>95</v>
      </c>
      <c r="I25" s="91" t="s">
        <v>5</v>
      </c>
      <c r="J25" s="37" t="s">
        <v>630</v>
      </c>
      <c r="K25" s="37">
        <v>50000</v>
      </c>
      <c r="L25" s="37">
        <v>35000</v>
      </c>
      <c r="M25" s="170" t="s">
        <v>649</v>
      </c>
      <c r="N25" s="37">
        <v>35000</v>
      </c>
      <c r="O25" s="37">
        <v>20</v>
      </c>
      <c r="P25" s="37">
        <v>35000</v>
      </c>
      <c r="Q25" s="171" t="s">
        <v>650</v>
      </c>
      <c r="R25" s="37">
        <v>20</v>
      </c>
      <c r="S25" s="164" t="s">
        <v>651</v>
      </c>
      <c r="T25" s="164" t="s">
        <v>652</v>
      </c>
    </row>
    <row r="26" spans="1:20" ht="120">
      <c r="A26" s="159">
        <v>19</v>
      </c>
      <c r="B26" s="37"/>
      <c r="C26" s="161" t="s">
        <v>653</v>
      </c>
      <c r="D26" s="161" t="s">
        <v>654</v>
      </c>
      <c r="E26" s="172" t="s">
        <v>655</v>
      </c>
      <c r="F26" s="37" t="s">
        <v>52</v>
      </c>
      <c r="G26" s="37" t="s">
        <v>172</v>
      </c>
      <c r="H26" s="172" t="s">
        <v>95</v>
      </c>
      <c r="I26" s="91" t="s">
        <v>5</v>
      </c>
      <c r="J26" s="172" t="s">
        <v>656</v>
      </c>
      <c r="K26" s="37">
        <v>100000</v>
      </c>
      <c r="L26" s="37">
        <v>70000</v>
      </c>
      <c r="M26" s="170" t="s">
        <v>649</v>
      </c>
      <c r="N26" s="37">
        <v>70000</v>
      </c>
      <c r="O26" s="37">
        <v>20</v>
      </c>
      <c r="P26" s="37">
        <v>70000</v>
      </c>
      <c r="Q26" s="171" t="s">
        <v>650</v>
      </c>
      <c r="R26" s="37">
        <v>20</v>
      </c>
      <c r="S26" s="164" t="s">
        <v>657</v>
      </c>
      <c r="T26" s="173" t="s">
        <v>658</v>
      </c>
    </row>
    <row r="27" spans="1:20" ht="120">
      <c r="A27" s="159">
        <v>20</v>
      </c>
      <c r="B27" s="37"/>
      <c r="C27" s="161" t="s">
        <v>659</v>
      </c>
      <c r="D27" s="161" t="s">
        <v>660</v>
      </c>
      <c r="E27" s="172" t="s">
        <v>661</v>
      </c>
      <c r="F27" s="37" t="s">
        <v>52</v>
      </c>
      <c r="G27" s="37" t="s">
        <v>172</v>
      </c>
      <c r="H27" s="172" t="s">
        <v>95</v>
      </c>
      <c r="I27" s="91" t="s">
        <v>5</v>
      </c>
      <c r="J27" s="37" t="s">
        <v>630</v>
      </c>
      <c r="K27" s="37">
        <v>50000</v>
      </c>
      <c r="L27" s="37">
        <v>35000</v>
      </c>
      <c r="M27" s="170" t="s">
        <v>649</v>
      </c>
      <c r="N27" s="37">
        <v>35000</v>
      </c>
      <c r="O27" s="37">
        <v>20</v>
      </c>
      <c r="P27" s="37">
        <v>35000</v>
      </c>
      <c r="Q27" s="171" t="s">
        <v>650</v>
      </c>
      <c r="R27" s="37">
        <v>20</v>
      </c>
      <c r="S27" s="164" t="s">
        <v>662</v>
      </c>
      <c r="T27" s="173" t="s">
        <v>663</v>
      </c>
    </row>
    <row r="28" spans="1:20" ht="150">
      <c r="A28" s="159">
        <v>21</v>
      </c>
      <c r="B28" s="37"/>
      <c r="C28" s="161" t="s">
        <v>664</v>
      </c>
      <c r="D28" s="161" t="s">
        <v>665</v>
      </c>
      <c r="E28" s="174" t="s">
        <v>666</v>
      </c>
      <c r="F28" s="37" t="s">
        <v>52</v>
      </c>
      <c r="G28" s="174" t="s">
        <v>172</v>
      </c>
      <c r="H28" s="172" t="s">
        <v>95</v>
      </c>
      <c r="I28" s="91" t="s">
        <v>5</v>
      </c>
      <c r="J28" s="91" t="s">
        <v>667</v>
      </c>
      <c r="K28" s="37">
        <v>50000</v>
      </c>
      <c r="L28" s="37">
        <v>35000</v>
      </c>
      <c r="M28" s="170" t="s">
        <v>649</v>
      </c>
      <c r="N28" s="37">
        <v>35000</v>
      </c>
      <c r="O28" s="37">
        <v>20</v>
      </c>
      <c r="P28" s="37">
        <v>35000</v>
      </c>
      <c r="Q28" s="171" t="s">
        <v>650</v>
      </c>
      <c r="R28" s="37">
        <v>20</v>
      </c>
      <c r="S28" s="164" t="s">
        <v>668</v>
      </c>
      <c r="T28" s="173" t="s">
        <v>669</v>
      </c>
    </row>
    <row r="29" spans="1:20">
      <c r="L29">
        <f>SUM(L8:L28)</f>
        <v>1050000</v>
      </c>
      <c r="N29">
        <f>SUM(N8:N28)</f>
        <v>1050000</v>
      </c>
    </row>
  </sheetData>
  <mergeCells count="5">
    <mergeCell ref="A1:R1"/>
    <mergeCell ref="A2:R2"/>
    <mergeCell ref="A3:R3"/>
    <mergeCell ref="A4:G4"/>
    <mergeCell ref="A6:B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12"/>
  <sheetViews>
    <sheetView topLeftCell="A10" workbookViewId="0">
      <selection activeCell="P8" sqref="P8:P11"/>
    </sheetView>
  </sheetViews>
  <sheetFormatPr defaultRowHeight="15"/>
  <sheetData>
    <row r="1" spans="1:21" ht="18.75">
      <c r="A1" s="604" t="s">
        <v>0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112"/>
      <c r="T1" s="112"/>
      <c r="U1" s="112"/>
    </row>
    <row r="2" spans="1:21" ht="18.75">
      <c r="A2" s="604" t="s">
        <v>1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  <c r="S2" s="112"/>
      <c r="T2" s="112"/>
      <c r="U2" s="112"/>
    </row>
    <row r="3" spans="1:21" ht="18.75">
      <c r="A3" s="604" t="s">
        <v>241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  <c r="R3" s="604"/>
      <c r="S3" s="112"/>
      <c r="T3" s="112"/>
      <c r="U3" s="112"/>
    </row>
    <row r="4" spans="1:21" ht="18.75">
      <c r="A4" s="673" t="s">
        <v>360</v>
      </c>
      <c r="B4" s="673"/>
      <c r="C4" s="673"/>
      <c r="D4" s="673"/>
      <c r="E4" s="673"/>
      <c r="F4" s="673"/>
      <c r="G4" s="673"/>
      <c r="H4" s="7"/>
      <c r="I4" s="7"/>
      <c r="J4" s="7"/>
      <c r="K4" s="7"/>
      <c r="L4" s="6"/>
      <c r="M4" s="7"/>
      <c r="N4" s="108"/>
      <c r="O4" s="7"/>
      <c r="P4" s="132"/>
      <c r="Q4" s="133"/>
      <c r="R4" s="134" t="s">
        <v>361</v>
      </c>
      <c r="S4" s="112"/>
      <c r="T4" s="112"/>
      <c r="U4" s="175"/>
    </row>
    <row r="5" spans="1:21">
      <c r="A5" s="135"/>
      <c r="B5" s="118"/>
      <c r="C5" s="136"/>
      <c r="D5" s="135"/>
      <c r="E5" s="135"/>
      <c r="F5" s="137"/>
      <c r="G5" s="137"/>
      <c r="H5" s="137"/>
      <c r="I5" s="137"/>
      <c r="J5" s="135"/>
      <c r="K5" s="135"/>
      <c r="L5" s="135"/>
      <c r="M5" s="135"/>
      <c r="N5" s="115"/>
      <c r="O5" s="137"/>
      <c r="P5" s="115"/>
      <c r="Q5" s="676" t="s">
        <v>496</v>
      </c>
      <c r="R5" s="676"/>
      <c r="S5" s="112"/>
      <c r="T5" s="112"/>
      <c r="U5" s="176"/>
    </row>
    <row r="6" spans="1:21">
      <c r="A6" s="674" t="s">
        <v>363</v>
      </c>
      <c r="B6" s="674"/>
      <c r="C6" s="136"/>
      <c r="D6" s="135"/>
      <c r="E6" s="135"/>
      <c r="F6" s="137"/>
      <c r="G6" s="137"/>
      <c r="H6" s="137"/>
      <c r="I6" s="137"/>
      <c r="J6" s="135"/>
      <c r="K6" s="135"/>
      <c r="L6" s="135"/>
      <c r="M6" s="135"/>
      <c r="N6" s="115"/>
      <c r="O6" s="137"/>
      <c r="P6" s="115"/>
      <c r="Q6" s="137"/>
      <c r="R6" s="135"/>
      <c r="S6" s="112"/>
      <c r="T6" s="112"/>
      <c r="U6" s="176"/>
    </row>
    <row r="7" spans="1:21" ht="63">
      <c r="A7" s="159" t="s">
        <v>243</v>
      </c>
      <c r="B7" s="159" t="s">
        <v>244</v>
      </c>
      <c r="C7" s="177" t="s">
        <v>245</v>
      </c>
      <c r="D7" s="159" t="s">
        <v>246</v>
      </c>
      <c r="E7" s="159" t="s">
        <v>247</v>
      </c>
      <c r="F7" s="159" t="s">
        <v>9</v>
      </c>
      <c r="G7" s="159" t="s">
        <v>248</v>
      </c>
      <c r="H7" s="159" t="s">
        <v>249</v>
      </c>
      <c r="I7" s="159" t="s">
        <v>250</v>
      </c>
      <c r="J7" s="178" t="s">
        <v>335</v>
      </c>
      <c r="K7" s="178" t="s">
        <v>336</v>
      </c>
      <c r="L7" s="178" t="s">
        <v>337</v>
      </c>
      <c r="M7" s="178" t="s">
        <v>338</v>
      </c>
      <c r="N7" s="179" t="s">
        <v>339</v>
      </c>
      <c r="O7" s="178" t="s">
        <v>340</v>
      </c>
      <c r="P7" s="179" t="s">
        <v>255</v>
      </c>
      <c r="Q7" s="178" t="s">
        <v>254</v>
      </c>
      <c r="R7" s="178" t="s">
        <v>256</v>
      </c>
      <c r="S7" s="142" t="s">
        <v>552</v>
      </c>
      <c r="T7" s="180" t="s">
        <v>553</v>
      </c>
      <c r="U7" s="181" t="s">
        <v>252</v>
      </c>
    </row>
    <row r="8" spans="1:21" ht="165">
      <c r="A8" s="159">
        <v>1</v>
      </c>
      <c r="B8" s="182"/>
      <c r="C8" s="183" t="s">
        <v>670</v>
      </c>
      <c r="D8" s="183" t="s">
        <v>671</v>
      </c>
      <c r="E8" s="157" t="s">
        <v>672</v>
      </c>
      <c r="F8" s="157" t="s">
        <v>52</v>
      </c>
      <c r="G8" s="157" t="s">
        <v>172</v>
      </c>
      <c r="H8" s="157" t="s">
        <v>270</v>
      </c>
      <c r="I8" s="157" t="s">
        <v>6</v>
      </c>
      <c r="J8" s="37" t="s">
        <v>533</v>
      </c>
      <c r="K8" s="37" t="s">
        <v>534</v>
      </c>
      <c r="L8" s="157" t="s">
        <v>673</v>
      </c>
      <c r="M8" s="157" t="s">
        <v>674</v>
      </c>
      <c r="N8" s="157">
        <v>200000</v>
      </c>
      <c r="O8" s="157" t="s">
        <v>353</v>
      </c>
      <c r="P8" s="157">
        <v>50000</v>
      </c>
      <c r="Q8" s="157" t="s">
        <v>675</v>
      </c>
      <c r="R8" s="157" t="s">
        <v>512</v>
      </c>
      <c r="S8" s="119"/>
      <c r="T8" s="180"/>
      <c r="U8" s="184">
        <v>50000</v>
      </c>
    </row>
    <row r="9" spans="1:21" ht="110.25">
      <c r="A9" s="159">
        <v>2</v>
      </c>
      <c r="B9" s="119"/>
      <c r="C9" s="183" t="s">
        <v>348</v>
      </c>
      <c r="D9" s="183" t="s">
        <v>349</v>
      </c>
      <c r="E9" s="157" t="s">
        <v>676</v>
      </c>
      <c r="F9" s="157" t="s">
        <v>52</v>
      </c>
      <c r="G9" s="157" t="s">
        <v>172</v>
      </c>
      <c r="H9" s="157" t="s">
        <v>95</v>
      </c>
      <c r="I9" s="157" t="s">
        <v>6</v>
      </c>
      <c r="J9" s="37" t="s">
        <v>500</v>
      </c>
      <c r="K9" s="37" t="s">
        <v>500</v>
      </c>
      <c r="L9" s="157" t="s">
        <v>677</v>
      </c>
      <c r="M9" s="157" t="s">
        <v>678</v>
      </c>
      <c r="N9" s="157">
        <v>150000</v>
      </c>
      <c r="O9" s="157" t="s">
        <v>353</v>
      </c>
      <c r="P9" s="157">
        <v>50000</v>
      </c>
      <c r="Q9" s="157" t="s">
        <v>675</v>
      </c>
      <c r="R9" s="157" t="s">
        <v>512</v>
      </c>
      <c r="S9" s="119"/>
      <c r="T9" s="180"/>
      <c r="U9" s="184">
        <v>50000</v>
      </c>
    </row>
    <row r="10" spans="1:21" ht="135">
      <c r="A10" s="159">
        <v>3</v>
      </c>
      <c r="B10" s="27"/>
      <c r="C10" s="91" t="s">
        <v>679</v>
      </c>
      <c r="D10" s="91" t="s">
        <v>680</v>
      </c>
      <c r="E10" s="91" t="s">
        <v>681</v>
      </c>
      <c r="F10" s="37" t="s">
        <v>52</v>
      </c>
      <c r="G10" s="91" t="s">
        <v>94</v>
      </c>
      <c r="H10" s="91" t="s">
        <v>95</v>
      </c>
      <c r="I10" s="91" t="s">
        <v>5</v>
      </c>
      <c r="J10" s="141" t="s">
        <v>682</v>
      </c>
      <c r="K10" s="37" t="s">
        <v>683</v>
      </c>
      <c r="L10" s="27" t="s">
        <v>359</v>
      </c>
      <c r="M10" s="27" t="s">
        <v>674</v>
      </c>
      <c r="N10" s="27">
        <v>100000</v>
      </c>
      <c r="O10" s="37" t="s">
        <v>684</v>
      </c>
      <c r="P10" s="27">
        <v>50000</v>
      </c>
      <c r="Q10" s="27" t="s">
        <v>685</v>
      </c>
      <c r="R10" s="27" t="s">
        <v>543</v>
      </c>
      <c r="S10" s="164" t="s">
        <v>686</v>
      </c>
      <c r="T10" s="185"/>
      <c r="U10" s="42">
        <v>50000</v>
      </c>
    </row>
    <row r="11" spans="1:21" ht="135">
      <c r="A11" s="159">
        <v>4</v>
      </c>
      <c r="B11" s="157"/>
      <c r="C11" s="186" t="s">
        <v>687</v>
      </c>
      <c r="D11" s="186" t="s">
        <v>680</v>
      </c>
      <c r="E11" s="187" t="s">
        <v>688</v>
      </c>
      <c r="F11" s="157" t="s">
        <v>52</v>
      </c>
      <c r="G11" s="188" t="s">
        <v>94</v>
      </c>
      <c r="H11" s="188" t="s">
        <v>95</v>
      </c>
      <c r="I11" s="188" t="s">
        <v>6</v>
      </c>
      <c r="J11" s="187" t="s">
        <v>689</v>
      </c>
      <c r="K11" s="188" t="s">
        <v>683</v>
      </c>
      <c r="L11" s="188" t="s">
        <v>359</v>
      </c>
      <c r="M11" s="188" t="s">
        <v>674</v>
      </c>
      <c r="N11" s="157">
        <v>100000</v>
      </c>
      <c r="O11" s="188" t="s">
        <v>684</v>
      </c>
      <c r="P11" s="157">
        <v>50000</v>
      </c>
      <c r="Q11" s="189" t="s">
        <v>690</v>
      </c>
      <c r="R11" s="157" t="s">
        <v>543</v>
      </c>
      <c r="S11" s="190" t="s">
        <v>691</v>
      </c>
      <c r="T11" s="191" t="s">
        <v>692</v>
      </c>
      <c r="U11" s="184">
        <v>50000</v>
      </c>
    </row>
    <row r="12" spans="1:21">
      <c r="P12">
        <f>SUM(P8:P11)</f>
        <v>200000</v>
      </c>
    </row>
  </sheetData>
  <mergeCells count="6">
    <mergeCell ref="A6:B6"/>
    <mergeCell ref="A1:R1"/>
    <mergeCell ref="A2:R2"/>
    <mergeCell ref="A3:R3"/>
    <mergeCell ref="A4:G4"/>
    <mergeCell ref="Q5:R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47"/>
  <sheetViews>
    <sheetView topLeftCell="A45" workbookViewId="0">
      <selection activeCell="P8" sqref="P8:P46"/>
    </sheetView>
  </sheetViews>
  <sheetFormatPr defaultRowHeight="15"/>
  <sheetData>
    <row r="1" spans="1:21" ht="18.75">
      <c r="A1" s="604" t="s">
        <v>0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192"/>
      <c r="T1" s="192"/>
    </row>
    <row r="2" spans="1:21" ht="18.75">
      <c r="A2" s="604" t="s">
        <v>1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  <c r="S2" s="192"/>
      <c r="T2" s="192"/>
    </row>
    <row r="3" spans="1:21" ht="18.75">
      <c r="A3" s="604" t="s">
        <v>241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  <c r="R3" s="604"/>
      <c r="S3" s="192"/>
      <c r="T3" s="192"/>
    </row>
    <row r="4" spans="1:21" ht="18.75">
      <c r="A4" s="673" t="s">
        <v>551</v>
      </c>
      <c r="B4" s="673"/>
      <c r="C4" s="673"/>
      <c r="D4" s="673"/>
      <c r="E4" s="673"/>
      <c r="F4" s="673"/>
      <c r="G4" s="673"/>
      <c r="H4" s="153"/>
      <c r="I4" s="153"/>
      <c r="J4" s="193"/>
      <c r="K4" s="108"/>
      <c r="L4" s="109"/>
      <c r="M4" s="194"/>
      <c r="N4" s="108"/>
      <c r="O4" s="6"/>
      <c r="P4" s="154"/>
      <c r="Q4" s="195"/>
      <c r="R4" s="134" t="s">
        <v>361</v>
      </c>
      <c r="S4" s="192"/>
      <c r="T4" s="192"/>
    </row>
    <row r="5" spans="1:21" ht="15.75">
      <c r="A5" s="115"/>
      <c r="B5" s="112"/>
      <c r="C5" s="112"/>
      <c r="D5" s="112"/>
      <c r="E5" s="38"/>
      <c r="F5" s="155"/>
      <c r="G5" s="155"/>
      <c r="H5" s="155"/>
      <c r="I5" s="155"/>
      <c r="J5" s="38"/>
      <c r="K5" s="115"/>
      <c r="L5" s="115"/>
      <c r="M5" s="196"/>
      <c r="N5" s="115"/>
      <c r="O5" s="112"/>
      <c r="P5" s="112"/>
      <c r="Q5" s="678" t="s">
        <v>362</v>
      </c>
      <c r="R5" s="678"/>
      <c r="S5" s="192"/>
      <c r="T5" s="192"/>
    </row>
    <row r="6" spans="1:21" ht="15.75">
      <c r="A6" s="674" t="s">
        <v>363</v>
      </c>
      <c r="B6" s="674"/>
      <c r="C6" s="674"/>
      <c r="D6" s="112"/>
      <c r="E6" s="38"/>
      <c r="F6" s="155"/>
      <c r="G6" s="155"/>
      <c r="H6" s="155"/>
      <c r="I6" s="155"/>
      <c r="J6" s="38"/>
      <c r="K6" s="115"/>
      <c r="L6" s="115"/>
      <c r="M6" s="196"/>
      <c r="N6" s="115"/>
      <c r="O6" s="112"/>
      <c r="P6" s="677" t="s">
        <v>364</v>
      </c>
      <c r="Q6" s="677"/>
      <c r="R6" s="677"/>
      <c r="S6" s="192"/>
      <c r="T6" s="192"/>
    </row>
    <row r="7" spans="1:21" ht="63">
      <c r="A7" s="197" t="s">
        <v>243</v>
      </c>
      <c r="B7" s="198" t="s">
        <v>244</v>
      </c>
      <c r="C7" s="198" t="s">
        <v>245</v>
      </c>
      <c r="D7" s="198" t="s">
        <v>246</v>
      </c>
      <c r="E7" s="198" t="s">
        <v>247</v>
      </c>
      <c r="F7" s="198" t="s">
        <v>9</v>
      </c>
      <c r="G7" s="198" t="s">
        <v>248</v>
      </c>
      <c r="H7" s="198" t="s">
        <v>249</v>
      </c>
      <c r="I7" s="198" t="s">
        <v>250</v>
      </c>
      <c r="J7" s="198" t="s">
        <v>251</v>
      </c>
      <c r="K7" s="198" t="s">
        <v>252</v>
      </c>
      <c r="L7" s="181" t="s">
        <v>693</v>
      </c>
      <c r="M7" s="198" t="s">
        <v>254</v>
      </c>
      <c r="N7" s="198" t="s">
        <v>255</v>
      </c>
      <c r="O7" s="198" t="s">
        <v>256</v>
      </c>
      <c r="P7" s="198" t="s">
        <v>255</v>
      </c>
      <c r="Q7" s="198" t="s">
        <v>254</v>
      </c>
      <c r="R7" s="198" t="s">
        <v>256</v>
      </c>
      <c r="S7" s="199" t="s">
        <v>552</v>
      </c>
      <c r="T7" s="199" t="s">
        <v>553</v>
      </c>
      <c r="U7" s="200" t="s">
        <v>694</v>
      </c>
    </row>
    <row r="8" spans="1:21" ht="63.75">
      <c r="A8" s="177">
        <v>1</v>
      </c>
      <c r="B8" s="27"/>
      <c r="C8" s="168" t="s">
        <v>695</v>
      </c>
      <c r="D8" s="168" t="s">
        <v>696</v>
      </c>
      <c r="E8" s="168" t="s">
        <v>697</v>
      </c>
      <c r="F8" s="201" t="s">
        <v>52</v>
      </c>
      <c r="G8" s="202" t="s">
        <v>94</v>
      </c>
      <c r="H8" s="82" t="s">
        <v>95</v>
      </c>
      <c r="I8" s="171" t="s">
        <v>6</v>
      </c>
      <c r="J8" s="168" t="s">
        <v>580</v>
      </c>
      <c r="K8" s="27">
        <v>100000</v>
      </c>
      <c r="L8" s="27">
        <v>63000</v>
      </c>
      <c r="M8" s="27" t="s">
        <v>649</v>
      </c>
      <c r="N8" s="27">
        <v>70000</v>
      </c>
      <c r="O8" s="27">
        <v>20</v>
      </c>
      <c r="P8" s="27">
        <v>70000</v>
      </c>
      <c r="Q8" s="27" t="s">
        <v>698</v>
      </c>
      <c r="R8" s="27">
        <v>20</v>
      </c>
      <c r="S8" s="203" t="s">
        <v>699</v>
      </c>
      <c r="T8" s="203" t="s">
        <v>700</v>
      </c>
      <c r="U8" s="203" t="s">
        <v>701</v>
      </c>
    </row>
    <row r="9" spans="1:21" ht="127.5">
      <c r="A9" s="490">
        <v>2</v>
      </c>
      <c r="B9" s="120"/>
      <c r="C9" s="491" t="s">
        <v>562</v>
      </c>
      <c r="D9" s="492" t="s">
        <v>563</v>
      </c>
      <c r="E9" s="492" t="s">
        <v>1339</v>
      </c>
      <c r="F9" s="120" t="s">
        <v>52</v>
      </c>
      <c r="G9" s="492" t="s">
        <v>94</v>
      </c>
      <c r="H9" s="492" t="s">
        <v>95</v>
      </c>
      <c r="I9" s="492" t="s">
        <v>5</v>
      </c>
      <c r="J9" s="492" t="s">
        <v>1340</v>
      </c>
      <c r="K9" s="120">
        <v>0</v>
      </c>
      <c r="L9" s="120">
        <v>27000</v>
      </c>
      <c r="M9" s="120" t="s">
        <v>649</v>
      </c>
      <c r="N9" s="492">
        <v>30000</v>
      </c>
      <c r="O9" s="120">
        <v>20</v>
      </c>
      <c r="P9" s="492">
        <v>30000</v>
      </c>
      <c r="Q9" s="120" t="s">
        <v>1341</v>
      </c>
      <c r="R9" s="120">
        <v>20</v>
      </c>
      <c r="S9" s="493" t="s">
        <v>566</v>
      </c>
      <c r="T9" s="493" t="s">
        <v>567</v>
      </c>
    </row>
    <row r="10" spans="1:21" ht="153">
      <c r="A10" s="177">
        <v>3</v>
      </c>
      <c r="B10" s="120"/>
      <c r="C10" s="491" t="s">
        <v>1342</v>
      </c>
      <c r="D10" s="492" t="s">
        <v>1343</v>
      </c>
      <c r="E10" s="492" t="s">
        <v>1344</v>
      </c>
      <c r="F10" s="120" t="s">
        <v>52</v>
      </c>
      <c r="G10" s="492" t="s">
        <v>94</v>
      </c>
      <c r="H10" s="492" t="s">
        <v>95</v>
      </c>
      <c r="I10" s="492" t="s">
        <v>5</v>
      </c>
      <c r="J10" s="492" t="s">
        <v>580</v>
      </c>
      <c r="K10" s="120">
        <v>0</v>
      </c>
      <c r="L10" s="120">
        <v>27000</v>
      </c>
      <c r="M10" s="120" t="s">
        <v>649</v>
      </c>
      <c r="N10" s="492">
        <v>30000</v>
      </c>
      <c r="O10" s="120">
        <v>20</v>
      </c>
      <c r="P10" s="492">
        <v>30000</v>
      </c>
      <c r="Q10" s="120" t="s">
        <v>1341</v>
      </c>
      <c r="R10" s="120">
        <v>20</v>
      </c>
      <c r="S10" s="493" t="s">
        <v>581</v>
      </c>
      <c r="T10" s="493" t="s">
        <v>582</v>
      </c>
    </row>
    <row r="11" spans="1:21" ht="114.75">
      <c r="A11" s="490">
        <v>4</v>
      </c>
      <c r="B11" s="120"/>
      <c r="C11" s="491" t="s">
        <v>609</v>
      </c>
      <c r="D11" s="492" t="s">
        <v>610</v>
      </c>
      <c r="E11" s="492" t="s">
        <v>1345</v>
      </c>
      <c r="F11" s="120" t="s">
        <v>52</v>
      </c>
      <c r="G11" s="492" t="s">
        <v>1346</v>
      </c>
      <c r="H11" s="492" t="s">
        <v>95</v>
      </c>
      <c r="I11" s="494" t="s">
        <v>6</v>
      </c>
      <c r="J11" s="492" t="s">
        <v>1347</v>
      </c>
      <c r="K11" s="120">
        <v>0</v>
      </c>
      <c r="L11" s="120">
        <v>27000</v>
      </c>
      <c r="M11" s="120" t="s">
        <v>649</v>
      </c>
      <c r="N11" s="492">
        <v>30000</v>
      </c>
      <c r="O11" s="120">
        <v>20</v>
      </c>
      <c r="P11" s="492">
        <v>30000</v>
      </c>
      <c r="Q11" s="120" t="s">
        <v>1341</v>
      </c>
      <c r="R11" s="120">
        <v>20</v>
      </c>
      <c r="S11" s="493" t="s">
        <v>613</v>
      </c>
      <c r="T11" s="493" t="s">
        <v>614</v>
      </c>
    </row>
    <row r="12" spans="1:21" ht="102">
      <c r="A12" s="177">
        <v>5</v>
      </c>
      <c r="B12" s="120"/>
      <c r="C12" s="491" t="s">
        <v>627</v>
      </c>
      <c r="D12" s="492" t="s">
        <v>628</v>
      </c>
      <c r="E12" s="492" t="s">
        <v>1348</v>
      </c>
      <c r="F12" s="120" t="s">
        <v>52</v>
      </c>
      <c r="G12" s="492" t="s">
        <v>94</v>
      </c>
      <c r="H12" s="492" t="s">
        <v>95</v>
      </c>
      <c r="I12" s="492" t="s">
        <v>5</v>
      </c>
      <c r="J12" s="492" t="s">
        <v>1349</v>
      </c>
      <c r="K12" s="120">
        <v>0</v>
      </c>
      <c r="L12" s="120">
        <v>13500</v>
      </c>
      <c r="M12" s="120" t="s">
        <v>649</v>
      </c>
      <c r="N12" s="492">
        <v>15000</v>
      </c>
      <c r="O12" s="120">
        <v>20</v>
      </c>
      <c r="P12" s="492">
        <v>15000</v>
      </c>
      <c r="Q12" s="120" t="s">
        <v>1341</v>
      </c>
      <c r="R12" s="120">
        <v>20</v>
      </c>
      <c r="S12" s="493" t="s">
        <v>631</v>
      </c>
      <c r="T12" s="493" t="s">
        <v>632</v>
      </c>
    </row>
    <row r="13" spans="1:21" ht="102">
      <c r="A13" s="490">
        <v>6</v>
      </c>
      <c r="B13" s="120"/>
      <c r="C13" s="491" t="s">
        <v>659</v>
      </c>
      <c r="D13" s="492" t="s">
        <v>660</v>
      </c>
      <c r="E13" s="492" t="s">
        <v>1350</v>
      </c>
      <c r="F13" s="120" t="s">
        <v>52</v>
      </c>
      <c r="G13" s="492" t="s">
        <v>172</v>
      </c>
      <c r="H13" s="492" t="s">
        <v>95</v>
      </c>
      <c r="I13" s="492" t="s">
        <v>5</v>
      </c>
      <c r="J13" s="492" t="s">
        <v>1349</v>
      </c>
      <c r="K13" s="120">
        <v>0</v>
      </c>
      <c r="L13" s="120">
        <v>13500</v>
      </c>
      <c r="M13" s="120" t="s">
        <v>649</v>
      </c>
      <c r="N13" s="492">
        <v>15000</v>
      </c>
      <c r="O13" s="120">
        <v>20</v>
      </c>
      <c r="P13" s="492">
        <v>15000</v>
      </c>
      <c r="Q13" s="120" t="s">
        <v>1341</v>
      </c>
      <c r="R13" s="120">
        <v>20</v>
      </c>
      <c r="S13" s="493" t="s">
        <v>662</v>
      </c>
      <c r="T13" s="493" t="s">
        <v>663</v>
      </c>
    </row>
    <row r="14" spans="1:21" ht="153">
      <c r="A14" s="177">
        <v>7</v>
      </c>
      <c r="B14" s="120"/>
      <c r="C14" s="491" t="s">
        <v>636</v>
      </c>
      <c r="D14" s="492" t="s">
        <v>637</v>
      </c>
      <c r="E14" s="492" t="s">
        <v>1351</v>
      </c>
      <c r="F14" s="120" t="s">
        <v>52</v>
      </c>
      <c r="G14" s="492" t="s">
        <v>172</v>
      </c>
      <c r="H14" s="492" t="s">
        <v>95</v>
      </c>
      <c r="I14" s="492" t="s">
        <v>5</v>
      </c>
      <c r="J14" s="492" t="s">
        <v>1349</v>
      </c>
      <c r="K14" s="120">
        <v>0</v>
      </c>
      <c r="L14" s="120">
        <v>13500</v>
      </c>
      <c r="M14" s="120" t="s">
        <v>649</v>
      </c>
      <c r="N14" s="492">
        <v>15000</v>
      </c>
      <c r="O14" s="120">
        <v>20</v>
      </c>
      <c r="P14" s="492">
        <v>15000</v>
      </c>
      <c r="Q14" s="120" t="s">
        <v>1341</v>
      </c>
      <c r="R14" s="120">
        <v>20</v>
      </c>
      <c r="S14" s="493" t="s">
        <v>639</v>
      </c>
      <c r="T14" s="493" t="s">
        <v>640</v>
      </c>
    </row>
    <row r="15" spans="1:21" ht="102">
      <c r="A15" s="490">
        <v>8</v>
      </c>
      <c r="B15" s="490"/>
      <c r="C15" s="168" t="s">
        <v>554</v>
      </c>
      <c r="D15" s="168" t="s">
        <v>555</v>
      </c>
      <c r="E15" s="168" t="s">
        <v>556</v>
      </c>
      <c r="F15" s="490" t="s">
        <v>52</v>
      </c>
      <c r="G15" s="168" t="s">
        <v>94</v>
      </c>
      <c r="H15" s="168" t="s">
        <v>95</v>
      </c>
      <c r="I15" s="492" t="s">
        <v>5</v>
      </c>
      <c r="J15" s="492" t="s">
        <v>557</v>
      </c>
      <c r="K15" s="490">
        <v>0</v>
      </c>
      <c r="L15" s="490">
        <v>13500</v>
      </c>
      <c r="M15" s="490" t="s">
        <v>649</v>
      </c>
      <c r="N15" s="492">
        <v>15000</v>
      </c>
      <c r="O15" s="490">
        <v>20</v>
      </c>
      <c r="P15" s="492">
        <v>15000</v>
      </c>
      <c r="Q15" s="490" t="s">
        <v>1352</v>
      </c>
      <c r="R15" s="490">
        <v>20</v>
      </c>
      <c r="S15" s="203" t="s">
        <v>560</v>
      </c>
      <c r="T15" s="203" t="s">
        <v>561</v>
      </c>
    </row>
    <row r="16" spans="1:21" ht="89.25">
      <c r="A16" s="177">
        <v>9</v>
      </c>
      <c r="B16" s="490"/>
      <c r="C16" s="168" t="s">
        <v>568</v>
      </c>
      <c r="D16" s="168" t="s">
        <v>569</v>
      </c>
      <c r="E16" s="168" t="s">
        <v>570</v>
      </c>
      <c r="F16" s="490" t="s">
        <v>52</v>
      </c>
      <c r="G16" s="168" t="s">
        <v>172</v>
      </c>
      <c r="H16" s="168" t="s">
        <v>95</v>
      </c>
      <c r="I16" s="492" t="s">
        <v>5</v>
      </c>
      <c r="J16" s="168" t="s">
        <v>571</v>
      </c>
      <c r="K16" s="490">
        <v>0</v>
      </c>
      <c r="L16" s="490">
        <v>27000</v>
      </c>
      <c r="M16" s="490" t="s">
        <v>649</v>
      </c>
      <c r="N16" s="492">
        <v>30000</v>
      </c>
      <c r="O16" s="490">
        <v>20</v>
      </c>
      <c r="P16" s="492">
        <v>30000</v>
      </c>
      <c r="Q16" s="490" t="s">
        <v>1352</v>
      </c>
      <c r="R16" s="490">
        <v>20</v>
      </c>
      <c r="S16" s="203" t="s">
        <v>572</v>
      </c>
      <c r="T16" s="203" t="s">
        <v>573</v>
      </c>
    </row>
    <row r="17" spans="1:21" ht="89.25">
      <c r="A17" s="490">
        <v>10</v>
      </c>
      <c r="B17" s="490"/>
      <c r="C17" s="168" t="s">
        <v>574</v>
      </c>
      <c r="D17" s="168" t="s">
        <v>569</v>
      </c>
      <c r="E17" s="168" t="s">
        <v>570</v>
      </c>
      <c r="F17" s="490" t="s">
        <v>52</v>
      </c>
      <c r="G17" s="168" t="s">
        <v>172</v>
      </c>
      <c r="H17" s="168" t="s">
        <v>270</v>
      </c>
      <c r="I17" s="492" t="s">
        <v>5</v>
      </c>
      <c r="J17" s="492" t="s">
        <v>1353</v>
      </c>
      <c r="K17" s="490">
        <v>0</v>
      </c>
      <c r="L17" s="490">
        <v>27000</v>
      </c>
      <c r="M17" s="490" t="s">
        <v>649</v>
      </c>
      <c r="N17" s="492">
        <v>30000</v>
      </c>
      <c r="O17" s="490">
        <v>20</v>
      </c>
      <c r="P17" s="492">
        <v>30000</v>
      </c>
      <c r="Q17" s="490" t="s">
        <v>1352</v>
      </c>
      <c r="R17" s="490">
        <v>20</v>
      </c>
      <c r="S17" s="203" t="s">
        <v>1354</v>
      </c>
      <c r="T17" s="203" t="s">
        <v>576</v>
      </c>
    </row>
    <row r="18" spans="1:21" ht="89.25">
      <c r="A18" s="177">
        <v>11</v>
      </c>
      <c r="B18" s="490"/>
      <c r="C18" s="168" t="s">
        <v>599</v>
      </c>
      <c r="D18" s="168" t="s">
        <v>600</v>
      </c>
      <c r="E18" s="168" t="s">
        <v>601</v>
      </c>
      <c r="F18" s="490" t="s">
        <v>52</v>
      </c>
      <c r="G18" s="168" t="s">
        <v>94</v>
      </c>
      <c r="H18" s="168" t="s">
        <v>95</v>
      </c>
      <c r="I18" s="492" t="s">
        <v>5</v>
      </c>
      <c r="J18" s="168" t="s">
        <v>580</v>
      </c>
      <c r="K18" s="490">
        <v>0</v>
      </c>
      <c r="L18" s="490">
        <v>13500</v>
      </c>
      <c r="M18" s="490" t="s">
        <v>649</v>
      </c>
      <c r="N18" s="492">
        <v>15000</v>
      </c>
      <c r="O18" s="490">
        <v>20</v>
      </c>
      <c r="P18" s="492">
        <v>15000</v>
      </c>
      <c r="Q18" s="490" t="s">
        <v>1352</v>
      </c>
      <c r="R18" s="490">
        <v>20</v>
      </c>
      <c r="S18" s="203" t="s">
        <v>602</v>
      </c>
      <c r="T18" s="203" t="s">
        <v>603</v>
      </c>
    </row>
    <row r="19" spans="1:21" ht="102">
      <c r="A19" s="490">
        <v>12</v>
      </c>
      <c r="B19" s="490"/>
      <c r="C19" s="168" t="s">
        <v>633</v>
      </c>
      <c r="D19" s="168" t="s">
        <v>634</v>
      </c>
      <c r="E19" s="168" t="s">
        <v>629</v>
      </c>
      <c r="F19" s="490" t="s">
        <v>52</v>
      </c>
      <c r="G19" s="168" t="s">
        <v>94</v>
      </c>
      <c r="H19" s="168" t="s">
        <v>95</v>
      </c>
      <c r="I19" s="492" t="s">
        <v>5</v>
      </c>
      <c r="J19" s="492" t="s">
        <v>1349</v>
      </c>
      <c r="K19" s="490">
        <v>0</v>
      </c>
      <c r="L19" s="490">
        <v>13500</v>
      </c>
      <c r="M19" s="490" t="s">
        <v>649</v>
      </c>
      <c r="N19" s="492">
        <v>15000</v>
      </c>
      <c r="O19" s="490">
        <v>20</v>
      </c>
      <c r="P19" s="492">
        <v>15000</v>
      </c>
      <c r="Q19" s="490" t="s">
        <v>1352</v>
      </c>
      <c r="R19" s="490">
        <v>20</v>
      </c>
      <c r="S19" s="203" t="s">
        <v>1355</v>
      </c>
      <c r="T19" s="203" t="s">
        <v>635</v>
      </c>
    </row>
    <row r="20" spans="1:21" ht="89.25">
      <c r="A20" s="177">
        <v>13</v>
      </c>
      <c r="B20" s="490"/>
      <c r="C20" s="168" t="s">
        <v>583</v>
      </c>
      <c r="D20" s="168" t="s">
        <v>584</v>
      </c>
      <c r="E20" s="168" t="s">
        <v>585</v>
      </c>
      <c r="F20" s="490" t="s">
        <v>52</v>
      </c>
      <c r="G20" s="168" t="s">
        <v>94</v>
      </c>
      <c r="H20" s="168" t="s">
        <v>95</v>
      </c>
      <c r="I20" s="492" t="s">
        <v>5</v>
      </c>
      <c r="J20" s="168" t="s">
        <v>580</v>
      </c>
      <c r="K20" s="490">
        <v>0</v>
      </c>
      <c r="L20" s="490">
        <v>13500</v>
      </c>
      <c r="M20" s="490" t="s">
        <v>649</v>
      </c>
      <c r="N20" s="492">
        <v>15000</v>
      </c>
      <c r="O20" s="490">
        <v>20</v>
      </c>
      <c r="P20" s="492">
        <v>15000</v>
      </c>
      <c r="Q20" s="490" t="s">
        <v>1352</v>
      </c>
      <c r="R20" s="490">
        <v>20</v>
      </c>
      <c r="S20" s="203" t="s">
        <v>586</v>
      </c>
      <c r="T20" s="203" t="s">
        <v>587</v>
      </c>
    </row>
    <row r="21" spans="1:21" ht="127.5">
      <c r="A21" s="490">
        <v>14</v>
      </c>
      <c r="B21" s="490"/>
      <c r="C21" s="168" t="s">
        <v>641</v>
      </c>
      <c r="D21" s="168" t="s">
        <v>642</v>
      </c>
      <c r="E21" s="168" t="s">
        <v>643</v>
      </c>
      <c r="F21" s="490" t="s">
        <v>52</v>
      </c>
      <c r="G21" s="168" t="s">
        <v>94</v>
      </c>
      <c r="H21" s="168" t="s">
        <v>95</v>
      </c>
      <c r="I21" s="494" t="s">
        <v>6</v>
      </c>
      <c r="J21" s="168" t="s">
        <v>580</v>
      </c>
      <c r="K21" s="490">
        <v>0</v>
      </c>
      <c r="L21" s="490">
        <v>13500</v>
      </c>
      <c r="M21" s="490" t="s">
        <v>649</v>
      </c>
      <c r="N21" s="492">
        <v>15000</v>
      </c>
      <c r="O21" s="490">
        <v>20</v>
      </c>
      <c r="P21" s="492">
        <v>15000</v>
      </c>
      <c r="Q21" s="490" t="s">
        <v>1352</v>
      </c>
      <c r="R21" s="490">
        <v>20</v>
      </c>
      <c r="S21" s="203" t="s">
        <v>644</v>
      </c>
      <c r="T21" s="203" t="s">
        <v>645</v>
      </c>
    </row>
    <row r="22" spans="1:21" ht="150">
      <c r="A22" s="177">
        <v>15</v>
      </c>
      <c r="B22" s="27"/>
      <c r="C22" s="91" t="s">
        <v>1356</v>
      </c>
      <c r="D22" s="89" t="s">
        <v>1357</v>
      </c>
      <c r="E22" s="91" t="s">
        <v>1358</v>
      </c>
      <c r="F22" s="37" t="s">
        <v>52</v>
      </c>
      <c r="G22" s="37" t="s">
        <v>94</v>
      </c>
      <c r="H22" s="82" t="s">
        <v>270</v>
      </c>
      <c r="I22" s="91" t="s">
        <v>1359</v>
      </c>
      <c r="J22" s="91" t="s">
        <v>591</v>
      </c>
      <c r="K22" s="27">
        <v>50000</v>
      </c>
      <c r="L22" s="27">
        <v>31500</v>
      </c>
      <c r="M22" s="100" t="s">
        <v>649</v>
      </c>
      <c r="N22" s="27">
        <v>35000</v>
      </c>
      <c r="O22" s="27">
        <v>20</v>
      </c>
      <c r="P22" s="27">
        <v>35000</v>
      </c>
      <c r="Q22" s="27" t="s">
        <v>1360</v>
      </c>
      <c r="R22" s="27">
        <v>20</v>
      </c>
      <c r="S22" s="495" t="s">
        <v>1361</v>
      </c>
      <c r="T22" s="495" t="s">
        <v>1362</v>
      </c>
      <c r="U22" s="495" t="s">
        <v>1363</v>
      </c>
    </row>
    <row r="23" spans="1:21" ht="89.25">
      <c r="A23" s="490">
        <v>16</v>
      </c>
      <c r="B23" s="42"/>
      <c r="C23" s="99" t="s">
        <v>1364</v>
      </c>
      <c r="D23" s="99" t="s">
        <v>1365</v>
      </c>
      <c r="E23" s="496" t="s">
        <v>1366</v>
      </c>
      <c r="F23" s="497" t="s">
        <v>52</v>
      </c>
      <c r="G23" s="99" t="s">
        <v>1367</v>
      </c>
      <c r="H23" s="99" t="s">
        <v>260</v>
      </c>
      <c r="I23" s="99" t="s">
        <v>6</v>
      </c>
      <c r="J23" s="99" t="s">
        <v>1368</v>
      </c>
      <c r="K23" s="498">
        <v>100000</v>
      </c>
      <c r="L23" s="42">
        <v>63000</v>
      </c>
      <c r="M23" s="99" t="s">
        <v>1369</v>
      </c>
      <c r="N23" s="99">
        <v>70000</v>
      </c>
      <c r="O23" s="42">
        <v>20</v>
      </c>
      <c r="P23" s="99">
        <v>70000</v>
      </c>
      <c r="Q23" s="42" t="s">
        <v>1369</v>
      </c>
      <c r="R23" s="42">
        <v>20</v>
      </c>
      <c r="S23" s="499" t="s">
        <v>1370</v>
      </c>
      <c r="T23" s="499" t="s">
        <v>1371</v>
      </c>
      <c r="U23" s="499">
        <v>504437645</v>
      </c>
    </row>
    <row r="24" spans="1:21" ht="102">
      <c r="A24" s="177">
        <v>17</v>
      </c>
      <c r="B24" s="42"/>
      <c r="C24" s="99" t="s">
        <v>1372</v>
      </c>
      <c r="D24" s="99" t="s">
        <v>1373</v>
      </c>
      <c r="E24" s="496" t="s">
        <v>1374</v>
      </c>
      <c r="F24" s="497" t="s">
        <v>52</v>
      </c>
      <c r="G24" s="99" t="s">
        <v>1367</v>
      </c>
      <c r="H24" s="99" t="s">
        <v>260</v>
      </c>
      <c r="I24" s="99" t="s">
        <v>6</v>
      </c>
      <c r="J24" s="99" t="s">
        <v>1375</v>
      </c>
      <c r="K24" s="498">
        <v>200000</v>
      </c>
      <c r="L24" s="42">
        <v>126000</v>
      </c>
      <c r="M24" s="99" t="s">
        <v>1369</v>
      </c>
      <c r="N24" s="99">
        <v>140000</v>
      </c>
      <c r="O24" s="42">
        <v>20</v>
      </c>
      <c r="P24" s="99">
        <v>140000</v>
      </c>
      <c r="Q24" s="42" t="s">
        <v>1369</v>
      </c>
      <c r="R24" s="42">
        <v>20</v>
      </c>
      <c r="S24" s="499" t="s">
        <v>1376</v>
      </c>
      <c r="T24" s="499" t="s">
        <v>1377</v>
      </c>
      <c r="U24" s="499">
        <v>503246046</v>
      </c>
    </row>
    <row r="25" spans="1:21" ht="89.25">
      <c r="A25" s="490">
        <v>18</v>
      </c>
      <c r="B25" s="42"/>
      <c r="C25" s="99" t="s">
        <v>1378</v>
      </c>
      <c r="D25" s="99" t="s">
        <v>1379</v>
      </c>
      <c r="E25" s="496" t="s">
        <v>1380</v>
      </c>
      <c r="F25" s="497" t="s">
        <v>52</v>
      </c>
      <c r="G25" s="99" t="s">
        <v>1367</v>
      </c>
      <c r="H25" s="99" t="s">
        <v>260</v>
      </c>
      <c r="I25" s="99" t="s">
        <v>6</v>
      </c>
      <c r="J25" s="99" t="s">
        <v>1381</v>
      </c>
      <c r="K25" s="498">
        <v>200000</v>
      </c>
      <c r="L25" s="42">
        <v>126000</v>
      </c>
      <c r="M25" s="99" t="s">
        <v>1369</v>
      </c>
      <c r="N25" s="99">
        <v>140000</v>
      </c>
      <c r="O25" s="42">
        <v>20</v>
      </c>
      <c r="P25" s="99">
        <v>140000</v>
      </c>
      <c r="Q25" s="42" t="s">
        <v>1369</v>
      </c>
      <c r="R25" s="42">
        <v>20</v>
      </c>
      <c r="S25" s="499" t="s">
        <v>1382</v>
      </c>
      <c r="T25" s="499" t="s">
        <v>1383</v>
      </c>
      <c r="U25" s="499">
        <v>504349371</v>
      </c>
    </row>
    <row r="26" spans="1:21" ht="63.75">
      <c r="A26" s="177">
        <v>19</v>
      </c>
      <c r="B26" s="42"/>
      <c r="C26" s="99" t="s">
        <v>1384</v>
      </c>
      <c r="D26" s="99" t="s">
        <v>1385</v>
      </c>
      <c r="E26" s="496" t="s">
        <v>1386</v>
      </c>
      <c r="F26" s="497" t="s">
        <v>52</v>
      </c>
      <c r="G26" s="99" t="s">
        <v>1387</v>
      </c>
      <c r="H26" s="99" t="s">
        <v>260</v>
      </c>
      <c r="I26" s="99" t="s">
        <v>6</v>
      </c>
      <c r="J26" s="99" t="s">
        <v>1388</v>
      </c>
      <c r="K26" s="498">
        <v>50000</v>
      </c>
      <c r="L26" s="42">
        <v>31500</v>
      </c>
      <c r="M26" s="99" t="s">
        <v>1369</v>
      </c>
      <c r="N26" s="99">
        <v>35000</v>
      </c>
      <c r="O26" s="42">
        <v>20</v>
      </c>
      <c r="P26" s="99">
        <v>35000</v>
      </c>
      <c r="Q26" s="42" t="s">
        <v>1369</v>
      </c>
      <c r="R26" s="42">
        <v>20</v>
      </c>
      <c r="S26" s="499" t="s">
        <v>1389</v>
      </c>
      <c r="T26" s="499" t="s">
        <v>1390</v>
      </c>
      <c r="U26" s="499">
        <v>501569399</v>
      </c>
    </row>
    <row r="27" spans="1:21" ht="63.75">
      <c r="A27" s="490">
        <v>20</v>
      </c>
      <c r="B27" s="42"/>
      <c r="C27" s="99" t="s">
        <v>1391</v>
      </c>
      <c r="D27" s="99" t="s">
        <v>1392</v>
      </c>
      <c r="E27" s="496" t="s">
        <v>1393</v>
      </c>
      <c r="F27" s="497" t="s">
        <v>52</v>
      </c>
      <c r="G27" s="99" t="s">
        <v>1367</v>
      </c>
      <c r="H27" s="99" t="s">
        <v>260</v>
      </c>
      <c r="I27" s="99" t="s">
        <v>6</v>
      </c>
      <c r="J27" s="99" t="s">
        <v>1394</v>
      </c>
      <c r="K27" s="498">
        <v>200000</v>
      </c>
      <c r="L27" s="42">
        <v>126000</v>
      </c>
      <c r="M27" s="99" t="s">
        <v>1369</v>
      </c>
      <c r="N27" s="99">
        <v>140000</v>
      </c>
      <c r="O27" s="42">
        <v>20</v>
      </c>
      <c r="P27" s="99">
        <v>140000</v>
      </c>
      <c r="Q27" s="42" t="s">
        <v>1369</v>
      </c>
      <c r="R27" s="42">
        <v>20</v>
      </c>
      <c r="S27" s="499" t="s">
        <v>1395</v>
      </c>
      <c r="T27" s="499" t="s">
        <v>1396</v>
      </c>
      <c r="U27" s="499">
        <v>504351141</v>
      </c>
    </row>
    <row r="28" spans="1:21" ht="102">
      <c r="A28" s="177">
        <v>21</v>
      </c>
      <c r="B28" s="42"/>
      <c r="C28" s="99" t="s">
        <v>1397</v>
      </c>
      <c r="D28" s="99" t="s">
        <v>1398</v>
      </c>
      <c r="E28" s="496" t="s">
        <v>1399</v>
      </c>
      <c r="F28" s="497" t="s">
        <v>52</v>
      </c>
      <c r="G28" s="99" t="s">
        <v>1367</v>
      </c>
      <c r="H28" s="99" t="s">
        <v>260</v>
      </c>
      <c r="I28" s="99" t="s">
        <v>6</v>
      </c>
      <c r="J28" s="99" t="s">
        <v>1368</v>
      </c>
      <c r="K28" s="498">
        <v>200000</v>
      </c>
      <c r="L28" s="42">
        <v>126000</v>
      </c>
      <c r="M28" s="99" t="s">
        <v>1369</v>
      </c>
      <c r="N28" s="99">
        <v>140000</v>
      </c>
      <c r="O28" s="42">
        <v>20</v>
      </c>
      <c r="P28" s="99">
        <v>140000</v>
      </c>
      <c r="Q28" s="42" t="s">
        <v>1369</v>
      </c>
      <c r="R28" s="42">
        <v>20</v>
      </c>
      <c r="S28" s="499" t="s">
        <v>1400</v>
      </c>
      <c r="T28" s="499" t="s">
        <v>1401</v>
      </c>
      <c r="U28" s="499">
        <v>504351143</v>
      </c>
    </row>
    <row r="29" spans="1:21" ht="102">
      <c r="A29" s="490">
        <v>22</v>
      </c>
      <c r="B29" s="42"/>
      <c r="C29" s="99" t="s">
        <v>1402</v>
      </c>
      <c r="D29" s="99" t="s">
        <v>1403</v>
      </c>
      <c r="E29" s="496" t="s">
        <v>1404</v>
      </c>
      <c r="F29" s="497" t="s">
        <v>52</v>
      </c>
      <c r="G29" s="99" t="s">
        <v>1367</v>
      </c>
      <c r="H29" s="99" t="s">
        <v>260</v>
      </c>
      <c r="I29" s="99" t="s">
        <v>6</v>
      </c>
      <c r="J29" s="99" t="s">
        <v>1368</v>
      </c>
      <c r="K29" s="498">
        <v>100000</v>
      </c>
      <c r="L29" s="42">
        <v>63000</v>
      </c>
      <c r="M29" s="99" t="s">
        <v>1369</v>
      </c>
      <c r="N29" s="99">
        <v>70000</v>
      </c>
      <c r="O29" s="42">
        <v>20</v>
      </c>
      <c r="P29" s="99">
        <v>70000</v>
      </c>
      <c r="Q29" s="42" t="s">
        <v>1369</v>
      </c>
      <c r="R29" s="42">
        <v>20</v>
      </c>
      <c r="S29" s="499" t="s">
        <v>1405</v>
      </c>
      <c r="T29" s="499" t="s">
        <v>1406</v>
      </c>
      <c r="U29" s="499">
        <v>504351145</v>
      </c>
    </row>
    <row r="30" spans="1:21" ht="102">
      <c r="A30" s="177">
        <v>23</v>
      </c>
      <c r="B30" s="42"/>
      <c r="C30" s="99" t="s">
        <v>1407</v>
      </c>
      <c r="D30" s="99" t="s">
        <v>1408</v>
      </c>
      <c r="E30" s="496" t="s">
        <v>1409</v>
      </c>
      <c r="F30" s="497" t="s">
        <v>52</v>
      </c>
      <c r="G30" s="99" t="s">
        <v>1367</v>
      </c>
      <c r="H30" s="99" t="s">
        <v>260</v>
      </c>
      <c r="I30" s="500" t="s">
        <v>5</v>
      </c>
      <c r="J30" s="99" t="s">
        <v>1410</v>
      </c>
      <c r="K30" s="498">
        <v>200000</v>
      </c>
      <c r="L30" s="42">
        <v>126000</v>
      </c>
      <c r="M30" s="99" t="s">
        <v>1369</v>
      </c>
      <c r="N30" s="99">
        <v>140000</v>
      </c>
      <c r="O30" s="42">
        <v>20</v>
      </c>
      <c r="P30" s="99">
        <v>140000</v>
      </c>
      <c r="Q30" s="42" t="s">
        <v>1369</v>
      </c>
      <c r="R30" s="42">
        <v>20</v>
      </c>
      <c r="S30" s="499" t="s">
        <v>1411</v>
      </c>
      <c r="T30" s="499" t="s">
        <v>1412</v>
      </c>
      <c r="U30" s="499">
        <v>504351367</v>
      </c>
    </row>
    <row r="31" spans="1:21" ht="102">
      <c r="A31" s="490">
        <v>24</v>
      </c>
      <c r="B31" s="42"/>
      <c r="C31" s="99" t="s">
        <v>1413</v>
      </c>
      <c r="D31" s="99" t="s">
        <v>1414</v>
      </c>
      <c r="E31" s="501" t="s">
        <v>1415</v>
      </c>
      <c r="F31" s="497" t="s">
        <v>52</v>
      </c>
      <c r="G31" s="99" t="s">
        <v>1367</v>
      </c>
      <c r="H31" s="99" t="s">
        <v>260</v>
      </c>
      <c r="I31" s="500" t="s">
        <v>5</v>
      </c>
      <c r="J31" s="99" t="s">
        <v>1368</v>
      </c>
      <c r="K31" s="498">
        <v>100000</v>
      </c>
      <c r="L31" s="42">
        <v>63000</v>
      </c>
      <c r="M31" s="99" t="s">
        <v>1369</v>
      </c>
      <c r="N31" s="99">
        <v>70000</v>
      </c>
      <c r="O31" s="42">
        <v>20</v>
      </c>
      <c r="P31" s="99">
        <v>70000</v>
      </c>
      <c r="Q31" s="42" t="s">
        <v>1369</v>
      </c>
      <c r="R31" s="42">
        <v>20</v>
      </c>
      <c r="S31" s="499" t="s">
        <v>1416</v>
      </c>
      <c r="T31" s="499" t="s">
        <v>1417</v>
      </c>
      <c r="U31" s="499">
        <v>504351368</v>
      </c>
    </row>
    <row r="32" spans="1:21" ht="63.75">
      <c r="A32" s="177">
        <v>25</v>
      </c>
      <c r="B32" s="42"/>
      <c r="C32" s="99" t="s">
        <v>1418</v>
      </c>
      <c r="D32" s="99" t="s">
        <v>1419</v>
      </c>
      <c r="E32" s="496" t="s">
        <v>1420</v>
      </c>
      <c r="F32" s="497" t="s">
        <v>52</v>
      </c>
      <c r="G32" s="99" t="s">
        <v>1367</v>
      </c>
      <c r="H32" s="99" t="s">
        <v>260</v>
      </c>
      <c r="I32" s="99" t="s">
        <v>6</v>
      </c>
      <c r="J32" s="99" t="s">
        <v>1421</v>
      </c>
      <c r="K32" s="498">
        <v>200000</v>
      </c>
      <c r="L32" s="42">
        <v>126000</v>
      </c>
      <c r="M32" s="99" t="s">
        <v>1369</v>
      </c>
      <c r="N32" s="99">
        <v>140000</v>
      </c>
      <c r="O32" s="42">
        <v>20</v>
      </c>
      <c r="P32" s="99">
        <v>140000</v>
      </c>
      <c r="Q32" s="42" t="s">
        <v>1369</v>
      </c>
      <c r="R32" s="42">
        <v>20</v>
      </c>
      <c r="S32" s="499" t="s">
        <v>1422</v>
      </c>
      <c r="T32" s="499" t="s">
        <v>1423</v>
      </c>
      <c r="U32" s="499">
        <v>504351389</v>
      </c>
    </row>
    <row r="33" spans="1:21" ht="63.75">
      <c r="A33" s="490">
        <v>26</v>
      </c>
      <c r="B33" s="42"/>
      <c r="C33" s="99" t="s">
        <v>1424</v>
      </c>
      <c r="D33" s="99" t="s">
        <v>1425</v>
      </c>
      <c r="E33" s="496" t="s">
        <v>1426</v>
      </c>
      <c r="F33" s="497" t="s">
        <v>52</v>
      </c>
      <c r="G33" s="99" t="s">
        <v>1367</v>
      </c>
      <c r="H33" s="99" t="s">
        <v>260</v>
      </c>
      <c r="I33" s="99" t="s">
        <v>6</v>
      </c>
      <c r="J33" s="99" t="s">
        <v>1421</v>
      </c>
      <c r="K33" s="498">
        <v>200000</v>
      </c>
      <c r="L33" s="42">
        <v>126000</v>
      </c>
      <c r="M33" s="99" t="s">
        <v>1369</v>
      </c>
      <c r="N33" s="99">
        <v>140000</v>
      </c>
      <c r="O33" s="42">
        <v>20</v>
      </c>
      <c r="P33" s="99">
        <v>140000</v>
      </c>
      <c r="Q33" s="42" t="s">
        <v>1369</v>
      </c>
      <c r="R33" s="42">
        <v>20</v>
      </c>
      <c r="S33" s="499" t="s">
        <v>1427</v>
      </c>
      <c r="T33" s="499" t="s">
        <v>1428</v>
      </c>
      <c r="U33" s="499">
        <v>504351390</v>
      </c>
    </row>
    <row r="34" spans="1:21" ht="102">
      <c r="A34" s="177">
        <v>27</v>
      </c>
      <c r="B34" s="42"/>
      <c r="C34" s="502" t="s">
        <v>1429</v>
      </c>
      <c r="D34" s="502" t="s">
        <v>1430</v>
      </c>
      <c r="E34" s="496" t="s">
        <v>1431</v>
      </c>
      <c r="F34" s="497" t="s">
        <v>52</v>
      </c>
      <c r="G34" s="99" t="s">
        <v>1367</v>
      </c>
      <c r="H34" s="99" t="s">
        <v>260</v>
      </c>
      <c r="I34" s="99" t="s">
        <v>6</v>
      </c>
      <c r="J34" s="99" t="s">
        <v>1368</v>
      </c>
      <c r="K34" s="498">
        <v>200000</v>
      </c>
      <c r="L34" s="42">
        <v>126000</v>
      </c>
      <c r="M34" s="99" t="s">
        <v>1369</v>
      </c>
      <c r="N34" s="99">
        <v>140000</v>
      </c>
      <c r="O34" s="42">
        <v>20</v>
      </c>
      <c r="P34" s="99">
        <v>140000</v>
      </c>
      <c r="Q34" s="42" t="s">
        <v>1369</v>
      </c>
      <c r="R34" s="42">
        <v>20</v>
      </c>
      <c r="S34" s="499" t="s">
        <v>1432</v>
      </c>
      <c r="T34" s="499" t="s">
        <v>1433</v>
      </c>
      <c r="U34" s="499">
        <v>504351144</v>
      </c>
    </row>
    <row r="35" spans="1:21" ht="76.5">
      <c r="A35" s="490">
        <v>28</v>
      </c>
      <c r="B35" s="42"/>
      <c r="C35" s="99" t="s">
        <v>1434</v>
      </c>
      <c r="D35" s="99" t="s">
        <v>1435</v>
      </c>
      <c r="E35" s="496" t="s">
        <v>1436</v>
      </c>
      <c r="F35" s="497" t="s">
        <v>52</v>
      </c>
      <c r="G35" s="99" t="s">
        <v>1367</v>
      </c>
      <c r="H35" s="99" t="s">
        <v>260</v>
      </c>
      <c r="I35" s="99" t="s">
        <v>6</v>
      </c>
      <c r="J35" s="99" t="s">
        <v>1368</v>
      </c>
      <c r="K35" s="498">
        <v>200000</v>
      </c>
      <c r="L35" s="42">
        <v>126000</v>
      </c>
      <c r="M35" s="99" t="s">
        <v>1369</v>
      </c>
      <c r="N35" s="502">
        <v>140000</v>
      </c>
      <c r="O35" s="42">
        <v>20</v>
      </c>
      <c r="P35" s="502">
        <v>140000</v>
      </c>
      <c r="Q35" s="42" t="s">
        <v>1369</v>
      </c>
      <c r="R35" s="42">
        <v>20</v>
      </c>
      <c r="S35" s="499" t="s">
        <v>1437</v>
      </c>
      <c r="T35" s="503" t="s">
        <v>1438</v>
      </c>
      <c r="U35" s="499">
        <v>504351142</v>
      </c>
    </row>
    <row r="36" spans="1:21" ht="89.25">
      <c r="A36" s="177">
        <v>29</v>
      </c>
      <c r="B36" s="42"/>
      <c r="C36" s="99" t="s">
        <v>1439</v>
      </c>
      <c r="D36" s="99" t="s">
        <v>1440</v>
      </c>
      <c r="E36" s="496" t="s">
        <v>1441</v>
      </c>
      <c r="F36" s="497" t="s">
        <v>52</v>
      </c>
      <c r="G36" s="502" t="s">
        <v>172</v>
      </c>
      <c r="H36" s="99" t="s">
        <v>260</v>
      </c>
      <c r="I36" s="99" t="s">
        <v>6</v>
      </c>
      <c r="J36" s="99" t="s">
        <v>1410</v>
      </c>
      <c r="K36" s="498">
        <v>50000</v>
      </c>
      <c r="L36" s="42">
        <v>31500</v>
      </c>
      <c r="M36" s="99" t="s">
        <v>1369</v>
      </c>
      <c r="N36" s="99">
        <v>35000</v>
      </c>
      <c r="O36" s="42">
        <v>20</v>
      </c>
      <c r="P36" s="99">
        <v>35000</v>
      </c>
      <c r="Q36" s="42" t="s">
        <v>1369</v>
      </c>
      <c r="R36" s="42">
        <v>20</v>
      </c>
      <c r="S36" s="499" t="s">
        <v>1442</v>
      </c>
      <c r="T36" s="499" t="s">
        <v>1443</v>
      </c>
      <c r="U36" s="499">
        <v>504351190</v>
      </c>
    </row>
    <row r="37" spans="1:21" ht="89.25">
      <c r="A37" s="490">
        <v>30</v>
      </c>
      <c r="B37" s="42"/>
      <c r="C37" s="99" t="s">
        <v>1444</v>
      </c>
      <c r="D37" s="99" t="s">
        <v>1445</v>
      </c>
      <c r="E37" s="496" t="s">
        <v>1446</v>
      </c>
      <c r="F37" s="497" t="s">
        <v>52</v>
      </c>
      <c r="G37" s="502" t="s">
        <v>172</v>
      </c>
      <c r="H37" s="99" t="s">
        <v>260</v>
      </c>
      <c r="I37" s="99" t="s">
        <v>6</v>
      </c>
      <c r="J37" s="99" t="s">
        <v>1410</v>
      </c>
      <c r="K37" s="498">
        <v>50000</v>
      </c>
      <c r="L37" s="42">
        <v>31500</v>
      </c>
      <c r="M37" s="99" t="s">
        <v>1369</v>
      </c>
      <c r="N37" s="99">
        <v>35000</v>
      </c>
      <c r="O37" s="42">
        <v>20</v>
      </c>
      <c r="P37" s="99">
        <v>35000</v>
      </c>
      <c r="Q37" s="42" t="s">
        <v>1369</v>
      </c>
      <c r="R37" s="42">
        <v>20</v>
      </c>
      <c r="S37" s="499" t="s">
        <v>1447</v>
      </c>
      <c r="T37" s="499" t="s">
        <v>1448</v>
      </c>
      <c r="U37" s="499">
        <v>504351189</v>
      </c>
    </row>
    <row r="38" spans="1:21" ht="102">
      <c r="A38" s="177">
        <v>31</v>
      </c>
      <c r="B38" s="42"/>
      <c r="C38" s="99" t="s">
        <v>1449</v>
      </c>
      <c r="D38" s="99" t="s">
        <v>1450</v>
      </c>
      <c r="E38" s="496" t="s">
        <v>1451</v>
      </c>
      <c r="F38" s="497" t="s">
        <v>52</v>
      </c>
      <c r="G38" s="502" t="s">
        <v>172</v>
      </c>
      <c r="H38" s="99" t="s">
        <v>260</v>
      </c>
      <c r="I38" s="99" t="s">
        <v>6</v>
      </c>
      <c r="J38" s="99" t="s">
        <v>1452</v>
      </c>
      <c r="K38" s="498">
        <v>200000</v>
      </c>
      <c r="L38" s="42">
        <v>126000</v>
      </c>
      <c r="M38" s="99" t="s">
        <v>1369</v>
      </c>
      <c r="N38" s="99">
        <v>140000</v>
      </c>
      <c r="O38" s="42">
        <v>20</v>
      </c>
      <c r="P38" s="99">
        <v>140000</v>
      </c>
      <c r="Q38" s="42" t="s">
        <v>1369</v>
      </c>
      <c r="R38" s="42">
        <v>20</v>
      </c>
      <c r="S38" s="499" t="s">
        <v>1453</v>
      </c>
      <c r="T38" s="499" t="s">
        <v>1454</v>
      </c>
      <c r="U38" s="499" t="s">
        <v>1455</v>
      </c>
    </row>
    <row r="39" spans="1:21" ht="102">
      <c r="A39" s="490">
        <v>32</v>
      </c>
      <c r="B39" s="42"/>
      <c r="C39" s="99" t="s">
        <v>1456</v>
      </c>
      <c r="D39" s="99" t="s">
        <v>1457</v>
      </c>
      <c r="E39" s="496" t="s">
        <v>1458</v>
      </c>
      <c r="F39" s="497" t="s">
        <v>52</v>
      </c>
      <c r="G39" s="502" t="s">
        <v>172</v>
      </c>
      <c r="H39" s="99" t="s">
        <v>260</v>
      </c>
      <c r="I39" s="99" t="s">
        <v>6</v>
      </c>
      <c r="J39" s="99" t="s">
        <v>1459</v>
      </c>
      <c r="K39" s="498">
        <v>200000</v>
      </c>
      <c r="L39" s="42">
        <v>126000</v>
      </c>
      <c r="M39" s="99" t="s">
        <v>1369</v>
      </c>
      <c r="N39" s="99">
        <v>140000</v>
      </c>
      <c r="O39" s="42">
        <v>20</v>
      </c>
      <c r="P39" s="99">
        <v>140000</v>
      </c>
      <c r="Q39" s="42" t="s">
        <v>1369</v>
      </c>
      <c r="R39" s="42">
        <v>20</v>
      </c>
      <c r="S39" s="499" t="s">
        <v>1460</v>
      </c>
      <c r="T39" s="499" t="s">
        <v>1461</v>
      </c>
      <c r="U39" s="499">
        <v>504419182</v>
      </c>
    </row>
    <row r="40" spans="1:21" ht="102">
      <c r="A40" s="177">
        <v>33</v>
      </c>
      <c r="B40" s="42"/>
      <c r="C40" s="99" t="s">
        <v>1462</v>
      </c>
      <c r="D40" s="99" t="s">
        <v>1463</v>
      </c>
      <c r="E40" s="496" t="s">
        <v>1464</v>
      </c>
      <c r="F40" s="497" t="s">
        <v>52</v>
      </c>
      <c r="G40" s="502" t="s">
        <v>172</v>
      </c>
      <c r="H40" s="99" t="s">
        <v>260</v>
      </c>
      <c r="I40" s="500" t="s">
        <v>5</v>
      </c>
      <c r="J40" s="99" t="s">
        <v>1465</v>
      </c>
      <c r="K40" s="498">
        <v>50000</v>
      </c>
      <c r="L40" s="42">
        <v>31500</v>
      </c>
      <c r="M40" s="99" t="s">
        <v>1369</v>
      </c>
      <c r="N40" s="99">
        <v>35000</v>
      </c>
      <c r="O40" s="42">
        <v>20</v>
      </c>
      <c r="P40" s="99">
        <v>35000</v>
      </c>
      <c r="Q40" s="42" t="s">
        <v>1369</v>
      </c>
      <c r="R40" s="42">
        <v>20</v>
      </c>
      <c r="S40" s="499" t="s">
        <v>1466</v>
      </c>
      <c r="T40" s="499" t="s">
        <v>1467</v>
      </c>
      <c r="U40" s="499">
        <v>504109202</v>
      </c>
    </row>
    <row r="41" spans="1:21" ht="76.5">
      <c r="A41" s="490">
        <v>34</v>
      </c>
      <c r="B41" s="42"/>
      <c r="C41" s="99" t="s">
        <v>1468</v>
      </c>
      <c r="D41" s="99" t="s">
        <v>1469</v>
      </c>
      <c r="E41" s="496" t="s">
        <v>1470</v>
      </c>
      <c r="F41" s="497" t="s">
        <v>52</v>
      </c>
      <c r="G41" s="99" t="s">
        <v>1367</v>
      </c>
      <c r="H41" s="99" t="s">
        <v>270</v>
      </c>
      <c r="I41" s="99" t="s">
        <v>6</v>
      </c>
      <c r="J41" s="99" t="s">
        <v>1368</v>
      </c>
      <c r="K41" s="498">
        <v>100000</v>
      </c>
      <c r="L41" s="42">
        <v>63000</v>
      </c>
      <c r="M41" s="99" t="s">
        <v>1369</v>
      </c>
      <c r="N41" s="99">
        <v>70000</v>
      </c>
      <c r="O41" s="42">
        <v>20</v>
      </c>
      <c r="P41" s="99">
        <v>70000</v>
      </c>
      <c r="Q41" s="42" t="s">
        <v>1369</v>
      </c>
      <c r="R41" s="42">
        <v>20</v>
      </c>
      <c r="S41" s="499" t="s">
        <v>1471</v>
      </c>
      <c r="T41" s="499" t="s">
        <v>1472</v>
      </c>
      <c r="U41" s="499">
        <v>504351508</v>
      </c>
    </row>
    <row r="42" spans="1:21" ht="76.5">
      <c r="A42" s="177">
        <v>35</v>
      </c>
      <c r="B42" s="42"/>
      <c r="C42" s="99" t="s">
        <v>1473</v>
      </c>
      <c r="D42" s="99" t="s">
        <v>1474</v>
      </c>
      <c r="E42" s="496" t="s">
        <v>1470</v>
      </c>
      <c r="F42" s="497" t="s">
        <v>52</v>
      </c>
      <c r="G42" s="99" t="s">
        <v>1367</v>
      </c>
      <c r="H42" s="99" t="s">
        <v>260</v>
      </c>
      <c r="I42" s="99" t="s">
        <v>6</v>
      </c>
      <c r="J42" s="99" t="s">
        <v>1475</v>
      </c>
      <c r="K42" s="498">
        <v>100000</v>
      </c>
      <c r="L42" s="42">
        <v>63000</v>
      </c>
      <c r="M42" s="99" t="s">
        <v>1369</v>
      </c>
      <c r="N42" s="99">
        <v>70000</v>
      </c>
      <c r="O42" s="42">
        <v>20</v>
      </c>
      <c r="P42" s="99">
        <v>70000</v>
      </c>
      <c r="Q42" s="42" t="s">
        <v>1369</v>
      </c>
      <c r="R42" s="42">
        <v>20</v>
      </c>
      <c r="S42" s="499" t="s">
        <v>1476</v>
      </c>
      <c r="T42" s="499" t="s">
        <v>1477</v>
      </c>
      <c r="U42" s="499">
        <v>504351507</v>
      </c>
    </row>
    <row r="43" spans="1:21" ht="89.25">
      <c r="A43" s="490">
        <v>36</v>
      </c>
      <c r="B43" s="42"/>
      <c r="C43" s="99" t="s">
        <v>1478</v>
      </c>
      <c r="D43" s="99" t="s">
        <v>1479</v>
      </c>
      <c r="E43" s="501" t="s">
        <v>1480</v>
      </c>
      <c r="F43" s="497" t="s">
        <v>52</v>
      </c>
      <c r="G43" s="99" t="s">
        <v>1367</v>
      </c>
      <c r="H43" s="99" t="s">
        <v>260</v>
      </c>
      <c r="I43" s="99" t="s">
        <v>6</v>
      </c>
      <c r="J43" s="99" t="s">
        <v>1481</v>
      </c>
      <c r="K43" s="498">
        <v>100000</v>
      </c>
      <c r="L43" s="42">
        <v>63000</v>
      </c>
      <c r="M43" s="99" t="s">
        <v>1369</v>
      </c>
      <c r="N43" s="99">
        <v>70000</v>
      </c>
      <c r="O43" s="42">
        <v>20</v>
      </c>
      <c r="P43" s="99">
        <v>70000</v>
      </c>
      <c r="Q43" s="42" t="s">
        <v>1369</v>
      </c>
      <c r="R43" s="42">
        <v>20</v>
      </c>
      <c r="S43" s="499" t="s">
        <v>1482</v>
      </c>
      <c r="T43" s="499" t="s">
        <v>1483</v>
      </c>
      <c r="U43" s="499">
        <v>504351161</v>
      </c>
    </row>
    <row r="44" spans="1:21" ht="102">
      <c r="A44" s="177">
        <v>37</v>
      </c>
      <c r="B44" s="42"/>
      <c r="C44" s="99" t="s">
        <v>1484</v>
      </c>
      <c r="D44" s="99" t="s">
        <v>1485</v>
      </c>
      <c r="E44" s="496" t="s">
        <v>1486</v>
      </c>
      <c r="F44" s="497" t="s">
        <v>52</v>
      </c>
      <c r="G44" s="99" t="s">
        <v>1367</v>
      </c>
      <c r="H44" s="99" t="s">
        <v>260</v>
      </c>
      <c r="I44" s="99" t="s">
        <v>6</v>
      </c>
      <c r="J44" s="99" t="s">
        <v>1487</v>
      </c>
      <c r="K44" s="498">
        <v>50000</v>
      </c>
      <c r="L44" s="42">
        <v>31500</v>
      </c>
      <c r="M44" s="99" t="s">
        <v>1369</v>
      </c>
      <c r="N44" s="99">
        <v>35000</v>
      </c>
      <c r="O44" s="42">
        <v>20</v>
      </c>
      <c r="P44" s="99">
        <v>35000</v>
      </c>
      <c r="Q44" s="42" t="s">
        <v>1369</v>
      </c>
      <c r="R44" s="42">
        <v>20</v>
      </c>
      <c r="S44" s="499" t="s">
        <v>1488</v>
      </c>
      <c r="T44" s="499" t="s">
        <v>1489</v>
      </c>
      <c r="U44" s="499">
        <v>504418574</v>
      </c>
    </row>
    <row r="45" spans="1:21" ht="114.75">
      <c r="A45" s="490">
        <v>38</v>
      </c>
      <c r="B45" s="42"/>
      <c r="C45" s="99" t="s">
        <v>1490</v>
      </c>
      <c r="D45" s="99" t="s">
        <v>1491</v>
      </c>
      <c r="E45" s="501" t="s">
        <v>1492</v>
      </c>
      <c r="F45" s="497" t="s">
        <v>52</v>
      </c>
      <c r="G45" s="99" t="s">
        <v>1367</v>
      </c>
      <c r="H45" s="99" t="s">
        <v>260</v>
      </c>
      <c r="I45" s="500" t="s">
        <v>5</v>
      </c>
      <c r="J45" s="99" t="s">
        <v>1410</v>
      </c>
      <c r="K45" s="498">
        <v>200000</v>
      </c>
      <c r="L45" s="42">
        <v>126000</v>
      </c>
      <c r="M45" s="99" t="s">
        <v>1369</v>
      </c>
      <c r="N45" s="99">
        <v>140000</v>
      </c>
      <c r="O45" s="42">
        <v>20</v>
      </c>
      <c r="P45" s="99">
        <v>140000</v>
      </c>
      <c r="Q45" s="42" t="s">
        <v>1369</v>
      </c>
      <c r="R45" s="42">
        <v>20</v>
      </c>
      <c r="S45" s="499" t="s">
        <v>1493</v>
      </c>
      <c r="T45" s="499" t="s">
        <v>1494</v>
      </c>
      <c r="U45" s="499">
        <v>504351180</v>
      </c>
    </row>
    <row r="46" spans="1:21" ht="114.75">
      <c r="A46" s="177">
        <v>39</v>
      </c>
      <c r="B46" s="42"/>
      <c r="C46" s="99" t="s">
        <v>1495</v>
      </c>
      <c r="D46" s="99" t="s">
        <v>1496</v>
      </c>
      <c r="E46" s="501" t="s">
        <v>1492</v>
      </c>
      <c r="F46" s="497" t="s">
        <v>52</v>
      </c>
      <c r="G46" s="99" t="s">
        <v>1367</v>
      </c>
      <c r="H46" s="99" t="s">
        <v>260</v>
      </c>
      <c r="I46" s="500" t="s">
        <v>5</v>
      </c>
      <c r="J46" s="99" t="s">
        <v>1410</v>
      </c>
      <c r="K46" s="498">
        <v>100000</v>
      </c>
      <c r="L46" s="42">
        <v>63000</v>
      </c>
      <c r="M46" s="99" t="s">
        <v>1369</v>
      </c>
      <c r="N46" s="99">
        <v>70000</v>
      </c>
      <c r="O46" s="42">
        <v>20</v>
      </c>
      <c r="P46" s="99">
        <v>70000</v>
      </c>
      <c r="Q46" s="42" t="s">
        <v>1369</v>
      </c>
      <c r="R46" s="42">
        <v>20</v>
      </c>
      <c r="S46" s="499" t="s">
        <v>1497</v>
      </c>
      <c r="T46" s="499" t="s">
        <v>1498</v>
      </c>
      <c r="U46" s="499">
        <v>504418811</v>
      </c>
    </row>
    <row r="47" spans="1:21" ht="102">
      <c r="A47" s="490">
        <v>40</v>
      </c>
      <c r="B47" s="27"/>
      <c r="C47" s="91" t="s">
        <v>1356</v>
      </c>
      <c r="D47" s="89" t="s">
        <v>1357</v>
      </c>
      <c r="E47" s="168" t="s">
        <v>1358</v>
      </c>
      <c r="F47" s="27" t="s">
        <v>52</v>
      </c>
      <c r="G47" s="37" t="s">
        <v>94</v>
      </c>
      <c r="H47" s="99" t="s">
        <v>270</v>
      </c>
      <c r="I47" s="100" t="s">
        <v>6</v>
      </c>
      <c r="J47" s="91" t="s">
        <v>591</v>
      </c>
      <c r="K47" s="27">
        <v>0</v>
      </c>
      <c r="L47" s="27">
        <v>13500</v>
      </c>
      <c r="M47" s="27" t="s">
        <v>649</v>
      </c>
      <c r="N47" s="42">
        <v>15000</v>
      </c>
      <c r="O47" s="27">
        <v>20</v>
      </c>
      <c r="P47" s="27">
        <v>15000</v>
      </c>
      <c r="Q47" s="27" t="s">
        <v>1499</v>
      </c>
      <c r="R47" s="27">
        <v>20</v>
      </c>
      <c r="S47" s="495" t="s">
        <v>1361</v>
      </c>
      <c r="T47" s="495" t="s">
        <v>1362</v>
      </c>
      <c r="U47" s="495">
        <v>504108390</v>
      </c>
    </row>
  </sheetData>
  <mergeCells count="7">
    <mergeCell ref="A6:C6"/>
    <mergeCell ref="P6:R6"/>
    <mergeCell ref="A1:R1"/>
    <mergeCell ref="A2:R2"/>
    <mergeCell ref="A3:R3"/>
    <mergeCell ref="A4:G4"/>
    <mergeCell ref="Q5:R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9"/>
  <sheetViews>
    <sheetView topLeftCell="G1" workbookViewId="0">
      <selection sqref="A1:U7"/>
    </sheetView>
  </sheetViews>
  <sheetFormatPr defaultRowHeight="15"/>
  <sheetData>
    <row r="1" spans="1:21" ht="18.75">
      <c r="A1" s="604" t="s">
        <v>0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4"/>
      <c r="T1" s="604"/>
    </row>
    <row r="2" spans="1:21" ht="18.75">
      <c r="A2" s="604" t="s">
        <v>1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  <c r="S2" s="604"/>
      <c r="T2" s="604"/>
    </row>
    <row r="3" spans="1:21" ht="18.75">
      <c r="A3" s="604" t="s">
        <v>241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  <c r="R3" s="604"/>
      <c r="S3" s="136"/>
      <c r="T3" s="112"/>
    </row>
    <row r="4" spans="1:21" ht="18.75">
      <c r="A4" s="673" t="s">
        <v>551</v>
      </c>
      <c r="B4" s="673"/>
      <c r="C4" s="673"/>
      <c r="D4" s="673"/>
      <c r="E4" s="673"/>
      <c r="F4" s="673"/>
      <c r="G4" s="673"/>
      <c r="H4" s="204"/>
      <c r="I4" s="7"/>
      <c r="J4" s="7"/>
      <c r="K4" s="7"/>
      <c r="L4" s="6"/>
      <c r="M4" s="111"/>
      <c r="N4" s="108"/>
      <c r="O4" s="111"/>
      <c r="P4" s="132"/>
      <c r="Q4" s="9"/>
      <c r="R4" s="134" t="s">
        <v>361</v>
      </c>
      <c r="S4" s="136"/>
      <c r="T4" s="112"/>
    </row>
    <row r="5" spans="1:21">
      <c r="A5" s="135"/>
      <c r="B5" s="118"/>
      <c r="C5" s="136"/>
      <c r="D5" s="135"/>
      <c r="E5" s="136"/>
      <c r="F5" s="205"/>
      <c r="G5" s="137"/>
      <c r="H5" s="205"/>
      <c r="I5" s="137"/>
      <c r="J5" s="135"/>
      <c r="K5" s="135"/>
      <c r="L5" s="135"/>
      <c r="M5" s="118"/>
      <c r="N5" s="115"/>
      <c r="O5" s="118"/>
      <c r="P5" s="115"/>
      <c r="Q5" s="676" t="s">
        <v>496</v>
      </c>
      <c r="R5" s="676"/>
      <c r="S5" s="136"/>
      <c r="T5" s="112"/>
    </row>
    <row r="6" spans="1:21">
      <c r="A6" s="674" t="s">
        <v>363</v>
      </c>
      <c r="B6" s="674"/>
      <c r="C6" s="136"/>
      <c r="D6" s="135"/>
      <c r="E6" s="136"/>
      <c r="F6" s="205"/>
      <c r="G6" s="137"/>
      <c r="H6" s="205"/>
      <c r="I6" s="137"/>
      <c r="J6" s="135"/>
      <c r="K6" s="135"/>
      <c r="L6" s="135"/>
      <c r="M6" s="118"/>
      <c r="N6" s="115"/>
      <c r="O6" s="118"/>
      <c r="P6" s="115"/>
      <c r="Q6" s="118"/>
      <c r="R6" s="135"/>
      <c r="S6" s="136"/>
      <c r="T6" s="112"/>
    </row>
    <row r="7" spans="1:21" ht="63">
      <c r="A7" s="206" t="s">
        <v>243</v>
      </c>
      <c r="B7" s="206" t="s">
        <v>244</v>
      </c>
      <c r="C7" s="198" t="s">
        <v>245</v>
      </c>
      <c r="D7" s="206" t="s">
        <v>246</v>
      </c>
      <c r="E7" s="198" t="s">
        <v>247</v>
      </c>
      <c r="F7" s="198" t="s">
        <v>9</v>
      </c>
      <c r="G7" s="206" t="s">
        <v>248</v>
      </c>
      <c r="H7" s="198" t="s">
        <v>249</v>
      </c>
      <c r="I7" s="206" t="s">
        <v>250</v>
      </c>
      <c r="J7" s="206" t="s">
        <v>335</v>
      </c>
      <c r="K7" s="206" t="s">
        <v>336</v>
      </c>
      <c r="L7" s="206" t="s">
        <v>337</v>
      </c>
      <c r="M7" s="206" t="s">
        <v>338</v>
      </c>
      <c r="N7" s="197" t="s">
        <v>339</v>
      </c>
      <c r="O7" s="206" t="s">
        <v>340</v>
      </c>
      <c r="P7" s="197" t="s">
        <v>255</v>
      </c>
      <c r="Q7" s="206" t="s">
        <v>254</v>
      </c>
      <c r="R7" s="206" t="s">
        <v>256</v>
      </c>
      <c r="S7" s="198" t="s">
        <v>552</v>
      </c>
      <c r="T7" s="184" t="s">
        <v>553</v>
      </c>
      <c r="U7" s="207" t="s">
        <v>694</v>
      </c>
    </row>
    <row r="9" spans="1:21">
      <c r="C9" t="s">
        <v>702</v>
      </c>
    </row>
  </sheetData>
  <mergeCells count="6">
    <mergeCell ref="A6:B6"/>
    <mergeCell ref="A1:T1"/>
    <mergeCell ref="A2:T2"/>
    <mergeCell ref="A3:R3"/>
    <mergeCell ref="A4:G4"/>
    <mergeCell ref="Q5:R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A23"/>
  <sheetViews>
    <sheetView topLeftCell="A16" workbookViewId="0">
      <selection activeCell="F24" sqref="F24"/>
    </sheetView>
  </sheetViews>
  <sheetFormatPr defaultRowHeight="15"/>
  <sheetData>
    <row r="1" spans="1:131" ht="26.25">
      <c r="A1" s="555" t="s">
        <v>703</v>
      </c>
      <c r="B1" s="555"/>
      <c r="C1" s="555"/>
      <c r="D1" s="555"/>
      <c r="E1" s="555"/>
      <c r="F1" s="555"/>
      <c r="G1" s="555"/>
      <c r="H1" s="555"/>
      <c r="I1" s="555"/>
      <c r="J1" s="241"/>
      <c r="K1" s="241"/>
      <c r="L1" s="241"/>
      <c r="M1" s="241"/>
      <c r="N1" s="241"/>
      <c r="O1" s="241"/>
      <c r="P1" s="242"/>
      <c r="Q1" s="241"/>
      <c r="R1" s="241"/>
      <c r="S1" s="241"/>
      <c r="T1" s="241"/>
      <c r="U1" s="243"/>
      <c r="V1" s="243"/>
      <c r="W1" s="243"/>
      <c r="X1" s="243"/>
      <c r="Y1" s="243"/>
      <c r="Z1" s="243"/>
      <c r="AA1" s="243"/>
      <c r="AB1" s="243"/>
      <c r="AC1" s="243"/>
      <c r="AD1" s="244"/>
      <c r="AE1" s="243"/>
      <c r="AF1" s="243"/>
      <c r="AG1" s="243"/>
      <c r="AH1" s="243"/>
      <c r="AI1" s="243"/>
      <c r="AJ1" s="243"/>
      <c r="AK1" s="243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19"/>
      <c r="AY1" s="219"/>
      <c r="AZ1" s="219"/>
      <c r="BA1" s="219"/>
      <c r="BB1" s="219"/>
      <c r="BC1" s="219"/>
      <c r="BD1" s="219"/>
      <c r="BE1" s="219"/>
      <c r="BF1" s="219"/>
      <c r="BG1" s="219"/>
      <c r="BH1" s="219"/>
      <c r="BI1" s="219"/>
      <c r="BJ1" s="219"/>
      <c r="BK1" s="219"/>
      <c r="BL1" s="219"/>
      <c r="BM1" s="219"/>
      <c r="BN1" s="219"/>
      <c r="BO1" s="219"/>
      <c r="BP1" s="219"/>
      <c r="BQ1" s="219"/>
      <c r="BR1" s="219"/>
      <c r="BS1" s="219"/>
      <c r="BT1" s="219"/>
      <c r="BU1" s="219"/>
      <c r="BV1" s="219"/>
      <c r="BW1" s="219"/>
      <c r="BX1" s="219"/>
      <c r="BY1" s="219"/>
      <c r="BZ1" s="219"/>
      <c r="CA1" s="219"/>
      <c r="CB1" s="219"/>
      <c r="CC1" s="219"/>
      <c r="CD1" s="219"/>
      <c r="CE1" s="219"/>
      <c r="CF1" s="219"/>
      <c r="CG1" s="219"/>
      <c r="CH1" s="219"/>
      <c r="CI1" s="219"/>
      <c r="CJ1" s="219"/>
      <c r="CK1" s="219"/>
      <c r="CL1" s="219"/>
      <c r="CM1" s="219"/>
      <c r="CN1" s="219"/>
      <c r="CO1" s="219"/>
      <c r="CP1" s="219"/>
      <c r="CQ1" s="219"/>
      <c r="CR1" s="219"/>
      <c r="CS1" s="219"/>
      <c r="CT1" s="219"/>
      <c r="CU1" s="219"/>
      <c r="CV1" s="219"/>
      <c r="CW1" s="219"/>
      <c r="CX1" s="556" t="s">
        <v>704</v>
      </c>
      <c r="CY1" s="557"/>
      <c r="CZ1" s="540"/>
      <c r="DA1" s="540"/>
      <c r="DB1" s="540"/>
      <c r="DC1" s="540"/>
      <c r="DD1" s="540"/>
      <c r="DE1" s="540"/>
      <c r="DF1" s="540"/>
      <c r="DG1" s="540"/>
      <c r="DH1" s="540"/>
      <c r="DI1" s="540"/>
      <c r="DJ1" s="540"/>
      <c r="DK1" s="540"/>
      <c r="DL1" s="540"/>
      <c r="DM1" s="219"/>
      <c r="DN1" s="219"/>
      <c r="DO1" s="219"/>
      <c r="DP1" s="219"/>
      <c r="DQ1" s="219"/>
      <c r="DR1" s="219"/>
      <c r="DS1" s="220"/>
      <c r="DT1" s="219"/>
      <c r="DU1" s="245"/>
      <c r="DV1" s="220"/>
      <c r="DW1" s="219"/>
      <c r="DX1" s="219"/>
      <c r="DY1" s="219"/>
      <c r="DZ1" s="219"/>
      <c r="EA1" s="219"/>
    </row>
    <row r="2" spans="1:131" ht="19.5" thickBot="1">
      <c r="A2" s="558" t="s">
        <v>745</v>
      </c>
      <c r="B2" s="541"/>
      <c r="C2" s="541"/>
      <c r="D2" s="541"/>
      <c r="E2" s="541"/>
      <c r="F2" s="541"/>
      <c r="G2" s="541"/>
      <c r="H2" s="541"/>
      <c r="I2" s="541"/>
      <c r="J2" s="246"/>
      <c r="K2" s="246"/>
      <c r="L2" s="246"/>
      <c r="M2" s="246"/>
      <c r="N2" s="246"/>
      <c r="O2" s="246"/>
      <c r="P2" s="247"/>
      <c r="Q2" s="246"/>
      <c r="R2" s="246"/>
      <c r="S2" s="246"/>
      <c r="T2" s="246"/>
      <c r="U2" s="248"/>
      <c r="V2" s="248"/>
      <c r="W2" s="248"/>
      <c r="X2" s="248"/>
      <c r="Y2" s="248"/>
      <c r="Z2" s="248"/>
      <c r="AA2" s="248"/>
      <c r="AB2" s="248"/>
      <c r="AC2" s="248"/>
      <c r="AD2" s="211"/>
      <c r="AE2" s="248"/>
      <c r="AF2" s="248"/>
      <c r="AG2" s="248"/>
      <c r="AH2" s="248"/>
      <c r="AI2" s="248"/>
      <c r="AJ2" s="248"/>
      <c r="AK2" s="248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2"/>
      <c r="CG2" s="212"/>
      <c r="CH2" s="212"/>
      <c r="CI2" s="212"/>
      <c r="CJ2" s="212"/>
      <c r="CK2" s="212"/>
      <c r="CL2" s="212"/>
      <c r="CM2" s="212"/>
      <c r="CN2" s="212"/>
      <c r="CO2" s="212"/>
      <c r="CP2" s="212"/>
      <c r="CQ2" s="212"/>
      <c r="CR2" s="212"/>
      <c r="CS2" s="212"/>
      <c r="CT2" s="212"/>
      <c r="CU2" s="212"/>
      <c r="CV2" s="212"/>
      <c r="CW2" s="212"/>
      <c r="CX2" s="249"/>
      <c r="CY2" s="250"/>
      <c r="CZ2" s="212"/>
      <c r="DA2" s="212"/>
      <c r="DB2" s="251" t="s">
        <v>746</v>
      </c>
      <c r="DC2" s="251"/>
      <c r="DD2" s="212"/>
      <c r="DE2" s="212"/>
      <c r="DF2" s="212"/>
      <c r="DG2" s="212"/>
      <c r="DH2" s="212"/>
      <c r="DI2" s="212"/>
      <c r="DJ2" s="212"/>
      <c r="DK2" s="212"/>
      <c r="DL2" s="212"/>
      <c r="DM2" s="219"/>
      <c r="DN2" s="219"/>
      <c r="DO2" s="219"/>
      <c r="DP2" s="219"/>
      <c r="DQ2" s="219"/>
      <c r="DR2" s="219"/>
      <c r="DS2" s="220"/>
      <c r="DT2" s="219"/>
      <c r="DU2" s="245"/>
      <c r="DV2" s="220"/>
      <c r="DW2" s="219"/>
      <c r="DX2" s="219"/>
      <c r="DY2" s="219"/>
      <c r="DZ2" s="219"/>
      <c r="EA2" s="219"/>
    </row>
    <row r="3" spans="1:131" ht="16.5" thickBot="1">
      <c r="A3" s="559" t="s">
        <v>706</v>
      </c>
      <c r="B3" s="560" t="s">
        <v>706</v>
      </c>
      <c r="C3" s="544" t="s">
        <v>747</v>
      </c>
      <c r="D3" s="526" t="s">
        <v>707</v>
      </c>
      <c r="E3" s="544" t="s">
        <v>708</v>
      </c>
      <c r="F3" s="544" t="s">
        <v>748</v>
      </c>
      <c r="G3" s="544" t="s">
        <v>712</v>
      </c>
      <c r="H3" s="563" t="s">
        <v>749</v>
      </c>
      <c r="I3" s="563" t="s">
        <v>750</v>
      </c>
      <c r="J3" s="563" t="s">
        <v>751</v>
      </c>
      <c r="K3" s="544" t="s">
        <v>752</v>
      </c>
      <c r="L3" s="565" t="s">
        <v>711</v>
      </c>
      <c r="M3" s="552" t="s">
        <v>712</v>
      </c>
      <c r="N3" s="526" t="s">
        <v>753</v>
      </c>
      <c r="O3" s="526" t="s">
        <v>714</v>
      </c>
      <c r="P3" s="529" t="s">
        <v>754</v>
      </c>
      <c r="Q3" s="532" t="s">
        <v>716</v>
      </c>
      <c r="R3" s="533"/>
      <c r="S3" s="534"/>
      <c r="T3" s="526" t="s">
        <v>717</v>
      </c>
      <c r="U3" s="538" t="s">
        <v>718</v>
      </c>
      <c r="V3" s="538"/>
      <c r="W3" s="538"/>
      <c r="X3" s="538"/>
      <c r="Y3" s="538"/>
      <c r="Z3" s="538"/>
      <c r="AA3" s="538"/>
      <c r="AB3" s="538"/>
      <c r="AC3" s="538"/>
      <c r="AD3" s="538"/>
      <c r="AE3" s="538"/>
      <c r="AF3" s="538"/>
      <c r="AG3" s="538"/>
      <c r="AH3" s="538"/>
      <c r="AI3" s="538"/>
      <c r="AJ3" s="538"/>
      <c r="AK3" s="539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212"/>
      <c r="CC3" s="212"/>
      <c r="CD3" s="212"/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/>
      <c r="CR3" s="212"/>
      <c r="CS3" s="212"/>
      <c r="CT3" s="212"/>
      <c r="CU3" s="212"/>
      <c r="CV3" s="212"/>
      <c r="CW3" s="212"/>
      <c r="CX3" s="252"/>
      <c r="CY3" s="222"/>
      <c r="DS3" s="222"/>
      <c r="DU3" s="252"/>
      <c r="DV3" s="222"/>
    </row>
    <row r="4" spans="1:131" ht="26.25" thickBot="1">
      <c r="A4" s="559"/>
      <c r="B4" s="561"/>
      <c r="C4" s="562"/>
      <c r="D4" s="527"/>
      <c r="E4" s="562"/>
      <c r="F4" s="562"/>
      <c r="G4" s="562"/>
      <c r="H4" s="564"/>
      <c r="I4" s="564"/>
      <c r="J4" s="564"/>
      <c r="K4" s="562"/>
      <c r="L4" s="566"/>
      <c r="M4" s="553"/>
      <c r="N4" s="527"/>
      <c r="O4" s="527"/>
      <c r="P4" s="530"/>
      <c r="Q4" s="535"/>
      <c r="R4" s="536"/>
      <c r="S4" s="537"/>
      <c r="T4" s="527"/>
      <c r="U4" s="521" t="s">
        <v>719</v>
      </c>
      <c r="V4" s="521"/>
      <c r="W4" s="521"/>
      <c r="X4" s="521"/>
      <c r="Y4" s="521"/>
      <c r="Z4" s="521" t="s">
        <v>354</v>
      </c>
      <c r="AA4" s="521"/>
      <c r="AB4" s="521"/>
      <c r="AC4" s="521"/>
      <c r="AD4" s="521" t="s">
        <v>347</v>
      </c>
      <c r="AE4" s="521"/>
      <c r="AF4" s="521"/>
      <c r="AG4" s="521"/>
      <c r="AH4" s="521" t="s">
        <v>720</v>
      </c>
      <c r="AI4" s="521"/>
      <c r="AJ4" s="521"/>
      <c r="AK4" s="522"/>
      <c r="AL4" s="521" t="s">
        <v>721</v>
      </c>
      <c r="AM4" s="521"/>
      <c r="AN4" s="521"/>
      <c r="AO4" s="522"/>
      <c r="AP4" s="521" t="s">
        <v>722</v>
      </c>
      <c r="AQ4" s="521"/>
      <c r="AR4" s="521"/>
      <c r="AS4" s="522"/>
      <c r="AT4" s="521" t="s">
        <v>723</v>
      </c>
      <c r="AU4" s="521"/>
      <c r="AV4" s="521"/>
      <c r="AW4" s="522"/>
      <c r="AX4" s="521" t="s">
        <v>724</v>
      </c>
      <c r="AY4" s="521"/>
      <c r="AZ4" s="521"/>
      <c r="BA4" s="522"/>
      <c r="BB4" s="521" t="s">
        <v>725</v>
      </c>
      <c r="BC4" s="521"/>
      <c r="BD4" s="521"/>
      <c r="BE4" s="522"/>
      <c r="BF4" s="521" t="s">
        <v>726</v>
      </c>
      <c r="BG4" s="521"/>
      <c r="BH4" s="521"/>
      <c r="BI4" s="522"/>
      <c r="BJ4" s="521" t="s">
        <v>727</v>
      </c>
      <c r="BK4" s="521"/>
      <c r="BL4" s="521"/>
      <c r="BM4" s="522"/>
      <c r="BN4" s="521" t="s">
        <v>728</v>
      </c>
      <c r="BO4" s="521"/>
      <c r="BP4" s="521"/>
      <c r="BQ4" s="522"/>
      <c r="BR4" s="521" t="s">
        <v>729</v>
      </c>
      <c r="BS4" s="521"/>
      <c r="BT4" s="521"/>
      <c r="BU4" s="522"/>
      <c r="BV4" s="521" t="s">
        <v>730</v>
      </c>
      <c r="BW4" s="521"/>
      <c r="BX4" s="521"/>
      <c r="BY4" s="522"/>
      <c r="BZ4" s="521" t="s">
        <v>731</v>
      </c>
      <c r="CA4" s="521"/>
      <c r="CB4" s="521"/>
      <c r="CC4" s="522"/>
      <c r="CD4" s="521" t="s">
        <v>732</v>
      </c>
      <c r="CE4" s="521"/>
      <c r="CF4" s="521"/>
      <c r="CG4" s="522"/>
      <c r="CH4" s="521" t="s">
        <v>733</v>
      </c>
      <c r="CI4" s="521"/>
      <c r="CJ4" s="521"/>
      <c r="CK4" s="522"/>
      <c r="CL4" s="521" t="s">
        <v>734</v>
      </c>
      <c r="CM4" s="521"/>
      <c r="CN4" s="521"/>
      <c r="CO4" s="522"/>
      <c r="CP4" s="521" t="s">
        <v>735</v>
      </c>
      <c r="CQ4" s="521"/>
      <c r="CR4" s="521"/>
      <c r="CS4" s="522"/>
      <c r="CT4" s="521" t="s">
        <v>736</v>
      </c>
      <c r="CU4" s="521"/>
      <c r="CV4" s="521"/>
      <c r="CW4" s="522"/>
      <c r="CX4" s="523" t="s">
        <v>737</v>
      </c>
      <c r="CY4" s="524"/>
      <c r="CZ4" s="524"/>
      <c r="DA4" s="525"/>
      <c r="DB4" s="550" t="s">
        <v>755</v>
      </c>
      <c r="DC4" s="524"/>
      <c r="DD4" s="524"/>
      <c r="DE4" s="524"/>
      <c r="DF4" s="524"/>
      <c r="DG4" s="524"/>
      <c r="DH4" s="524"/>
      <c r="DI4" s="524"/>
      <c r="DJ4" s="524"/>
      <c r="DK4" s="524"/>
      <c r="DL4" s="524"/>
      <c r="DM4" s="551"/>
      <c r="DN4" s="253"/>
      <c r="DO4" s="253"/>
      <c r="DP4" s="549" t="s">
        <v>756</v>
      </c>
      <c r="DQ4" s="549"/>
      <c r="DR4" s="549"/>
      <c r="DS4" s="254"/>
      <c r="DT4" s="253"/>
      <c r="DU4" s="255" t="s">
        <v>757</v>
      </c>
      <c r="DV4" s="256"/>
      <c r="DW4" s="256"/>
      <c r="DX4" s="256"/>
      <c r="DY4" s="256"/>
      <c r="DZ4" s="256"/>
      <c r="EA4" s="256"/>
    </row>
    <row r="5" spans="1:131" ht="26.25" thickBot="1">
      <c r="A5" s="559"/>
      <c r="B5" s="561"/>
      <c r="C5" s="562"/>
      <c r="D5" s="528"/>
      <c r="E5" s="562"/>
      <c r="F5" s="562"/>
      <c r="G5" s="562"/>
      <c r="H5" s="564"/>
      <c r="I5" s="564"/>
      <c r="J5" s="564"/>
      <c r="K5" s="562"/>
      <c r="L5" s="566"/>
      <c r="M5" s="554"/>
      <c r="N5" s="528"/>
      <c r="O5" s="528"/>
      <c r="P5" s="531"/>
      <c r="Q5" s="225" t="s">
        <v>738</v>
      </c>
      <c r="R5" s="226" t="s">
        <v>739</v>
      </c>
      <c r="S5" s="226" t="s">
        <v>740</v>
      </c>
      <c r="T5" s="528"/>
      <c r="U5" s="227" t="s">
        <v>741</v>
      </c>
      <c r="V5" s="227" t="s">
        <v>742</v>
      </c>
      <c r="W5" s="228" t="s">
        <v>739</v>
      </c>
      <c r="X5" s="228" t="s">
        <v>740</v>
      </c>
      <c r="Y5" s="226" t="s">
        <v>738</v>
      </c>
      <c r="Z5" s="227" t="s">
        <v>742</v>
      </c>
      <c r="AA5" s="228" t="s">
        <v>743</v>
      </c>
      <c r="AB5" s="228" t="s">
        <v>740</v>
      </c>
      <c r="AC5" s="226" t="s">
        <v>738</v>
      </c>
      <c r="AD5" s="227" t="s">
        <v>742</v>
      </c>
      <c r="AE5" s="228" t="s">
        <v>743</v>
      </c>
      <c r="AF5" s="228" t="s">
        <v>740</v>
      </c>
      <c r="AG5" s="226" t="s">
        <v>738</v>
      </c>
      <c r="AH5" s="227" t="s">
        <v>742</v>
      </c>
      <c r="AI5" s="228" t="s">
        <v>743</v>
      </c>
      <c r="AJ5" s="228" t="s">
        <v>740</v>
      </c>
      <c r="AK5" s="229" t="s">
        <v>738</v>
      </c>
      <c r="AL5" s="227" t="s">
        <v>742</v>
      </c>
      <c r="AM5" s="228" t="s">
        <v>743</v>
      </c>
      <c r="AN5" s="228" t="s">
        <v>740</v>
      </c>
      <c r="AO5" s="229" t="s">
        <v>738</v>
      </c>
      <c r="AP5" s="227" t="s">
        <v>742</v>
      </c>
      <c r="AQ5" s="228" t="s">
        <v>743</v>
      </c>
      <c r="AR5" s="228" t="s">
        <v>740</v>
      </c>
      <c r="AS5" s="229" t="s">
        <v>738</v>
      </c>
      <c r="AT5" s="227" t="s">
        <v>742</v>
      </c>
      <c r="AU5" s="228" t="s">
        <v>743</v>
      </c>
      <c r="AV5" s="228" t="s">
        <v>740</v>
      </c>
      <c r="AW5" s="229" t="s">
        <v>738</v>
      </c>
      <c r="AX5" s="227" t="s">
        <v>742</v>
      </c>
      <c r="AY5" s="228" t="s">
        <v>743</v>
      </c>
      <c r="AZ5" s="228" t="s">
        <v>740</v>
      </c>
      <c r="BA5" s="229" t="s">
        <v>738</v>
      </c>
      <c r="BB5" s="227" t="s">
        <v>742</v>
      </c>
      <c r="BC5" s="228" t="s">
        <v>743</v>
      </c>
      <c r="BD5" s="228" t="s">
        <v>740</v>
      </c>
      <c r="BE5" s="229" t="s">
        <v>738</v>
      </c>
      <c r="BF5" s="227" t="s">
        <v>742</v>
      </c>
      <c r="BG5" s="228" t="s">
        <v>743</v>
      </c>
      <c r="BH5" s="228" t="s">
        <v>740</v>
      </c>
      <c r="BI5" s="229" t="s">
        <v>738</v>
      </c>
      <c r="BJ5" s="227" t="s">
        <v>742</v>
      </c>
      <c r="BK5" s="228" t="s">
        <v>743</v>
      </c>
      <c r="BL5" s="228" t="s">
        <v>740</v>
      </c>
      <c r="BM5" s="229" t="s">
        <v>738</v>
      </c>
      <c r="BN5" s="227" t="s">
        <v>742</v>
      </c>
      <c r="BO5" s="228" t="s">
        <v>743</v>
      </c>
      <c r="BP5" s="228" t="s">
        <v>740</v>
      </c>
      <c r="BQ5" s="229" t="s">
        <v>738</v>
      </c>
      <c r="BR5" s="227" t="s">
        <v>742</v>
      </c>
      <c r="BS5" s="228" t="s">
        <v>743</v>
      </c>
      <c r="BT5" s="228" t="s">
        <v>740</v>
      </c>
      <c r="BU5" s="229" t="s">
        <v>738</v>
      </c>
      <c r="BV5" s="227" t="s">
        <v>742</v>
      </c>
      <c r="BW5" s="228" t="s">
        <v>743</v>
      </c>
      <c r="BX5" s="228" t="s">
        <v>740</v>
      </c>
      <c r="BY5" s="229" t="s">
        <v>738</v>
      </c>
      <c r="BZ5" s="227" t="s">
        <v>742</v>
      </c>
      <c r="CA5" s="228" t="s">
        <v>743</v>
      </c>
      <c r="CB5" s="228" t="s">
        <v>740</v>
      </c>
      <c r="CC5" s="229" t="s">
        <v>738</v>
      </c>
      <c r="CD5" s="227" t="s">
        <v>742</v>
      </c>
      <c r="CE5" s="228" t="s">
        <v>743</v>
      </c>
      <c r="CF5" s="228" t="s">
        <v>740</v>
      </c>
      <c r="CG5" s="229" t="s">
        <v>738</v>
      </c>
      <c r="CH5" s="227" t="s">
        <v>742</v>
      </c>
      <c r="CI5" s="228" t="s">
        <v>743</v>
      </c>
      <c r="CJ5" s="228" t="s">
        <v>740</v>
      </c>
      <c r="CK5" s="229" t="s">
        <v>738</v>
      </c>
      <c r="CL5" s="227" t="s">
        <v>742</v>
      </c>
      <c r="CM5" s="228" t="s">
        <v>743</v>
      </c>
      <c r="CN5" s="228" t="s">
        <v>740</v>
      </c>
      <c r="CO5" s="229" t="s">
        <v>738</v>
      </c>
      <c r="CP5" s="227" t="s">
        <v>742</v>
      </c>
      <c r="CQ5" s="228" t="s">
        <v>743</v>
      </c>
      <c r="CR5" s="228" t="s">
        <v>740</v>
      </c>
      <c r="CS5" s="229" t="s">
        <v>738</v>
      </c>
      <c r="CT5" s="227" t="s">
        <v>742</v>
      </c>
      <c r="CU5" s="228" t="s">
        <v>743</v>
      </c>
      <c r="CV5" s="228" t="s">
        <v>740</v>
      </c>
      <c r="CW5" s="230" t="s">
        <v>738</v>
      </c>
      <c r="CX5" s="257" t="s">
        <v>95</v>
      </c>
      <c r="CY5" s="233" t="s">
        <v>744</v>
      </c>
      <c r="CZ5" s="233" t="s">
        <v>270</v>
      </c>
      <c r="DA5" s="233" t="s">
        <v>744</v>
      </c>
      <c r="DB5" s="258" t="s">
        <v>758</v>
      </c>
      <c r="DC5" s="233" t="s">
        <v>744</v>
      </c>
      <c r="DD5" s="258" t="s">
        <v>759</v>
      </c>
      <c r="DE5" s="233" t="s">
        <v>744</v>
      </c>
      <c r="DF5" s="258" t="s">
        <v>760</v>
      </c>
      <c r="DG5" s="233" t="s">
        <v>744</v>
      </c>
      <c r="DH5" s="258" t="s">
        <v>761</v>
      </c>
      <c r="DI5" s="233" t="s">
        <v>744</v>
      </c>
      <c r="DJ5" s="258" t="s">
        <v>762</v>
      </c>
      <c r="DK5" s="233" t="s">
        <v>744</v>
      </c>
      <c r="DL5" s="258" t="s">
        <v>763</v>
      </c>
      <c r="DM5" s="259" t="s">
        <v>744</v>
      </c>
      <c r="DN5" s="260" t="s">
        <v>764</v>
      </c>
      <c r="DO5" s="260" t="s">
        <v>764</v>
      </c>
      <c r="DP5" s="112" t="s">
        <v>765</v>
      </c>
      <c r="DQ5" s="112"/>
      <c r="DR5" s="112" t="s">
        <v>766</v>
      </c>
      <c r="DS5" s="261"/>
      <c r="DT5" s="112"/>
      <c r="DU5" s="262" t="s">
        <v>94</v>
      </c>
      <c r="DV5" s="263" t="s">
        <v>767</v>
      </c>
      <c r="DW5" s="263" t="s">
        <v>768</v>
      </c>
      <c r="DX5" s="263" t="s">
        <v>767</v>
      </c>
      <c r="DY5" s="263" t="s">
        <v>769</v>
      </c>
      <c r="DZ5" s="263" t="s">
        <v>770</v>
      </c>
      <c r="EA5" s="263" t="s">
        <v>771</v>
      </c>
    </row>
    <row r="6" spans="1:131">
      <c r="A6" s="559"/>
      <c r="B6" s="264">
        <v>1</v>
      </c>
      <c r="C6" s="265">
        <v>2</v>
      </c>
      <c r="D6" s="265"/>
      <c r="E6" s="265">
        <v>3</v>
      </c>
      <c r="F6" s="266">
        <v>4</v>
      </c>
      <c r="G6" s="266">
        <v>5</v>
      </c>
      <c r="H6" s="266">
        <v>6</v>
      </c>
      <c r="I6" s="266">
        <v>7</v>
      </c>
      <c r="J6" s="266">
        <v>8</v>
      </c>
      <c r="K6" s="266">
        <v>9</v>
      </c>
      <c r="L6" s="267">
        <v>10</v>
      </c>
      <c r="M6" s="268">
        <v>7</v>
      </c>
      <c r="N6" s="266">
        <v>8</v>
      </c>
      <c r="O6" s="266"/>
      <c r="P6" s="269">
        <v>9</v>
      </c>
      <c r="Q6" s="266">
        <v>10</v>
      </c>
      <c r="R6" s="266"/>
      <c r="S6" s="266"/>
      <c r="T6" s="266">
        <v>11</v>
      </c>
      <c r="U6" s="266">
        <v>6</v>
      </c>
      <c r="V6" s="266">
        <v>7</v>
      </c>
      <c r="W6" s="266">
        <v>8</v>
      </c>
      <c r="X6" s="266">
        <v>9</v>
      </c>
      <c r="Y6" s="266">
        <v>10</v>
      </c>
      <c r="Z6" s="266">
        <v>11</v>
      </c>
      <c r="AA6" s="266">
        <v>12</v>
      </c>
      <c r="AB6" s="266">
        <v>13</v>
      </c>
      <c r="AC6" s="266">
        <v>14</v>
      </c>
      <c r="AD6" s="266">
        <v>15</v>
      </c>
      <c r="AE6" s="266">
        <v>16</v>
      </c>
      <c r="AF6" s="266">
        <v>17</v>
      </c>
      <c r="AG6" s="266">
        <v>18</v>
      </c>
      <c r="AH6" s="266">
        <v>19</v>
      </c>
      <c r="AI6" s="266">
        <v>20</v>
      </c>
      <c r="AJ6" s="266">
        <v>21</v>
      </c>
      <c r="AK6" s="267">
        <v>22</v>
      </c>
      <c r="AL6" s="266">
        <v>19</v>
      </c>
      <c r="AM6" s="266">
        <v>20</v>
      </c>
      <c r="AN6" s="266">
        <v>21</v>
      </c>
      <c r="AO6" s="267">
        <v>22</v>
      </c>
      <c r="AP6" s="266">
        <v>19</v>
      </c>
      <c r="AQ6" s="266">
        <v>20</v>
      </c>
      <c r="AR6" s="266">
        <v>21</v>
      </c>
      <c r="AS6" s="267">
        <v>22</v>
      </c>
      <c r="AT6" s="266">
        <v>19</v>
      </c>
      <c r="AU6" s="266">
        <v>20</v>
      </c>
      <c r="AV6" s="266">
        <v>21</v>
      </c>
      <c r="AW6" s="267">
        <v>22</v>
      </c>
      <c r="AX6" s="266">
        <v>19</v>
      </c>
      <c r="AY6" s="266">
        <v>20</v>
      </c>
      <c r="AZ6" s="266">
        <v>21</v>
      </c>
      <c r="BA6" s="267">
        <v>22</v>
      </c>
      <c r="BB6" s="266">
        <v>19</v>
      </c>
      <c r="BC6" s="266">
        <v>20</v>
      </c>
      <c r="BD6" s="266">
        <v>21</v>
      </c>
      <c r="BE6" s="267">
        <v>22</v>
      </c>
      <c r="BF6" s="266">
        <v>19</v>
      </c>
      <c r="BG6" s="266">
        <v>20</v>
      </c>
      <c r="BH6" s="266">
        <v>21</v>
      </c>
      <c r="BI6" s="267">
        <v>22</v>
      </c>
      <c r="BJ6" s="266">
        <v>19</v>
      </c>
      <c r="BK6" s="266">
        <v>20</v>
      </c>
      <c r="BL6" s="266">
        <v>21</v>
      </c>
      <c r="BM6" s="267">
        <v>22</v>
      </c>
      <c r="BN6" s="266">
        <v>19</v>
      </c>
      <c r="BO6" s="266">
        <v>20</v>
      </c>
      <c r="BP6" s="266">
        <v>21</v>
      </c>
      <c r="BQ6" s="267">
        <v>22</v>
      </c>
      <c r="BR6" s="266">
        <v>19</v>
      </c>
      <c r="BS6" s="266">
        <v>20</v>
      </c>
      <c r="BT6" s="266">
        <v>21</v>
      </c>
      <c r="BU6" s="267">
        <v>22</v>
      </c>
      <c r="BV6" s="266">
        <v>19</v>
      </c>
      <c r="BW6" s="266">
        <v>20</v>
      </c>
      <c r="BX6" s="266">
        <v>21</v>
      </c>
      <c r="BY6" s="267">
        <v>22</v>
      </c>
      <c r="BZ6" s="266">
        <v>19</v>
      </c>
      <c r="CA6" s="266">
        <v>20</v>
      </c>
      <c r="CB6" s="266">
        <v>21</v>
      </c>
      <c r="CC6" s="267">
        <v>22</v>
      </c>
      <c r="CD6" s="266">
        <v>19</v>
      </c>
      <c r="CE6" s="266">
        <v>20</v>
      </c>
      <c r="CF6" s="266">
        <v>21</v>
      </c>
      <c r="CG6" s="267">
        <v>22</v>
      </c>
      <c r="CH6" s="266">
        <v>19</v>
      </c>
      <c r="CI6" s="266">
        <v>20</v>
      </c>
      <c r="CJ6" s="266">
        <v>21</v>
      </c>
      <c r="CK6" s="267">
        <v>22</v>
      </c>
      <c r="CL6" s="266">
        <v>19</v>
      </c>
      <c r="CM6" s="266">
        <v>20</v>
      </c>
      <c r="CN6" s="266">
        <v>21</v>
      </c>
      <c r="CO6" s="267">
        <v>22</v>
      </c>
      <c r="CP6" s="266">
        <v>19</v>
      </c>
      <c r="CQ6" s="266">
        <v>20</v>
      </c>
      <c r="CR6" s="266">
        <v>21</v>
      </c>
      <c r="CS6" s="267">
        <v>22</v>
      </c>
      <c r="CT6" s="266">
        <v>19</v>
      </c>
      <c r="CU6" s="266">
        <v>20</v>
      </c>
      <c r="CV6" s="266">
        <v>21</v>
      </c>
      <c r="CW6" s="270">
        <v>22</v>
      </c>
      <c r="CX6" s="271">
        <v>8</v>
      </c>
      <c r="CY6" s="272">
        <v>9</v>
      </c>
      <c r="CZ6" s="272">
        <v>10</v>
      </c>
      <c r="DA6" s="272">
        <v>11</v>
      </c>
      <c r="DB6" s="272">
        <v>12</v>
      </c>
      <c r="DC6" s="272">
        <v>13</v>
      </c>
      <c r="DD6" s="272">
        <v>14</v>
      </c>
      <c r="DE6" s="272">
        <v>15</v>
      </c>
      <c r="DF6" s="272">
        <v>16</v>
      </c>
      <c r="DG6" s="272">
        <v>17</v>
      </c>
      <c r="DH6" s="272">
        <v>18</v>
      </c>
      <c r="DI6" s="272">
        <v>19</v>
      </c>
      <c r="DJ6" s="272">
        <v>20</v>
      </c>
      <c r="DK6" s="272">
        <v>21</v>
      </c>
      <c r="DL6" s="272">
        <v>22</v>
      </c>
      <c r="DM6" s="273">
        <v>23</v>
      </c>
      <c r="DS6" s="222"/>
      <c r="DU6" s="252"/>
      <c r="DV6" s="222"/>
    </row>
    <row r="7" spans="1:131" ht="25.5">
      <c r="A7" s="274"/>
      <c r="B7" s="275"/>
      <c r="C7" s="276" t="s">
        <v>772</v>
      </c>
      <c r="D7" s="276"/>
      <c r="E7" s="277"/>
      <c r="F7" s="278"/>
      <c r="G7" s="278"/>
      <c r="H7" s="279"/>
      <c r="I7" s="279"/>
      <c r="J7" s="280"/>
      <c r="K7" s="278"/>
      <c r="L7" s="281"/>
      <c r="M7" s="282"/>
      <c r="N7" s="278"/>
      <c r="O7" s="278"/>
      <c r="P7" s="283" t="s">
        <v>773</v>
      </c>
      <c r="Q7" s="279"/>
      <c r="R7" s="279"/>
      <c r="S7" s="279"/>
      <c r="T7" s="280" t="s">
        <v>773</v>
      </c>
      <c r="U7" s="278"/>
      <c r="V7" s="278"/>
      <c r="W7" s="278"/>
      <c r="X7" s="278"/>
      <c r="Y7" s="284"/>
      <c r="Z7" s="278"/>
      <c r="AA7" s="278"/>
      <c r="AB7" s="278"/>
      <c r="AC7" s="284"/>
      <c r="AD7" s="278"/>
      <c r="AE7" s="278"/>
      <c r="AF7" s="278"/>
      <c r="AG7" s="284"/>
      <c r="AH7" s="278"/>
      <c r="AI7" s="278"/>
      <c r="AJ7" s="278"/>
      <c r="AK7" s="285"/>
      <c r="AL7" s="286"/>
      <c r="AM7" s="286"/>
      <c r="AN7" s="286"/>
      <c r="AO7" s="286"/>
      <c r="AP7" s="286"/>
      <c r="AQ7" s="286"/>
      <c r="AR7" s="286"/>
      <c r="AS7" s="286"/>
      <c r="AT7" s="286"/>
      <c r="AU7" s="286"/>
      <c r="AV7" s="286"/>
      <c r="AW7" s="286"/>
      <c r="AX7" s="286"/>
      <c r="AY7" s="286"/>
      <c r="AZ7" s="286"/>
      <c r="BA7" s="286"/>
      <c r="BB7" s="286"/>
      <c r="BC7" s="286"/>
      <c r="BD7" s="286"/>
      <c r="BE7" s="286"/>
      <c r="BF7" s="286"/>
      <c r="BG7" s="286"/>
      <c r="BH7" s="286"/>
      <c r="BI7" s="286"/>
      <c r="BJ7" s="286"/>
      <c r="BK7" s="286"/>
      <c r="BL7" s="286"/>
      <c r="BM7" s="286"/>
      <c r="BN7" s="286"/>
      <c r="BO7" s="286"/>
      <c r="BP7" s="286"/>
      <c r="BQ7" s="286"/>
      <c r="BR7" s="286"/>
      <c r="BS7" s="286"/>
      <c r="BT7" s="286"/>
      <c r="BU7" s="286"/>
      <c r="BV7" s="286"/>
      <c r="BW7" s="286"/>
      <c r="BX7" s="286"/>
      <c r="BY7" s="286"/>
      <c r="BZ7" s="286"/>
      <c r="CA7" s="286"/>
      <c r="CB7" s="286"/>
      <c r="CC7" s="286"/>
      <c r="CD7" s="286"/>
      <c r="CE7" s="286"/>
      <c r="CF7" s="286"/>
      <c r="CG7" s="286"/>
      <c r="CH7" s="286"/>
      <c r="CI7" s="286"/>
      <c r="CJ7" s="286"/>
      <c r="CK7" s="286"/>
      <c r="CL7" s="286"/>
      <c r="CM7" s="286"/>
      <c r="CN7" s="286"/>
      <c r="CO7" s="286"/>
      <c r="CP7" s="286"/>
      <c r="CQ7" s="286"/>
      <c r="CR7" s="286"/>
      <c r="CS7" s="286"/>
      <c r="CT7" s="286"/>
      <c r="CU7" s="286"/>
      <c r="CV7" s="286"/>
      <c r="CW7" s="286"/>
      <c r="CX7" s="287"/>
      <c r="CY7" s="278"/>
      <c r="CZ7" s="278"/>
      <c r="DA7" s="278"/>
      <c r="DB7" s="278"/>
      <c r="DC7" s="278"/>
      <c r="DD7" s="278"/>
      <c r="DE7" s="278"/>
      <c r="DF7" s="278"/>
      <c r="DG7" s="278"/>
      <c r="DH7" s="278"/>
      <c r="DI7" s="278"/>
      <c r="DJ7" s="278"/>
      <c r="DK7" s="278"/>
      <c r="DL7" s="278"/>
      <c r="DM7" s="288"/>
      <c r="DN7" s="286"/>
      <c r="DO7" s="286"/>
      <c r="DP7" s="131"/>
      <c r="DQ7" s="131"/>
      <c r="DR7" s="131"/>
      <c r="DS7" s="289"/>
      <c r="DT7" s="131"/>
      <c r="DU7" s="290"/>
      <c r="DV7" s="289"/>
      <c r="DW7" s="131"/>
      <c r="DX7" s="131"/>
      <c r="DY7" s="131"/>
      <c r="DZ7" s="131"/>
      <c r="EA7" s="131"/>
    </row>
    <row r="8" spans="1:131" ht="51">
      <c r="A8" s="291">
        <v>1</v>
      </c>
      <c r="B8" s="292">
        <v>1</v>
      </c>
      <c r="C8" s="293" t="s">
        <v>774</v>
      </c>
      <c r="D8" s="293" t="s">
        <v>775</v>
      </c>
      <c r="E8" s="293" t="s">
        <v>776</v>
      </c>
      <c r="F8" s="279">
        <v>34000</v>
      </c>
      <c r="G8" s="279" t="s">
        <v>777</v>
      </c>
      <c r="H8" s="279">
        <f t="shared" ref="H8:H18" si="0">SUM(100/85*F8)-F8</f>
        <v>6000</v>
      </c>
      <c r="I8" s="279">
        <v>5</v>
      </c>
      <c r="J8" s="280">
        <f t="shared" ref="J8:J18" si="1">SUM((L8-F8/20))</f>
        <v>267.75</v>
      </c>
      <c r="K8" s="279">
        <v>20</v>
      </c>
      <c r="L8" s="281">
        <f t="shared" ref="L8:L18" si="2">SUM((F8*6*21)/(8*20*100))+(F8/20)</f>
        <v>1967.75</v>
      </c>
      <c r="M8" s="294" t="s">
        <v>777</v>
      </c>
      <c r="N8" s="279">
        <v>20</v>
      </c>
      <c r="O8" s="280">
        <f t="shared" ref="O8:O18" si="3">SUM(N8*J8)</f>
        <v>5355</v>
      </c>
      <c r="P8" s="283">
        <f t="shared" ref="P8:P18" si="4">SUM(N8*L8)</f>
        <v>39355</v>
      </c>
      <c r="Q8" s="279">
        <f>SUM(R8:S8)</f>
        <v>13809</v>
      </c>
      <c r="R8" s="279">
        <f t="shared" ref="R8:S18" si="5">SUM(W8,AA8,AE8,AI8,AM8,AQ8,AU8,AY8,BC8,BG8,BK8,BO8,BS8,BW8,CA8,CE8,CI8,CM8,CQ8,CU8)</f>
        <v>10571</v>
      </c>
      <c r="S8" s="279">
        <f t="shared" si="5"/>
        <v>3238</v>
      </c>
      <c r="T8" s="280">
        <f t="shared" ref="T8:T18" si="6">SUM(P8-Q8)</f>
        <v>25546</v>
      </c>
      <c r="U8" s="279" t="s">
        <v>778</v>
      </c>
      <c r="V8" s="295" t="s">
        <v>779</v>
      </c>
      <c r="W8" s="279">
        <v>1700</v>
      </c>
      <c r="X8" s="279">
        <v>397</v>
      </c>
      <c r="Y8" s="296">
        <f t="shared" ref="Y8:Y18" si="7">SUM(W8:X8)</f>
        <v>2097</v>
      </c>
      <c r="Z8" s="295" t="s">
        <v>780</v>
      </c>
      <c r="AA8" s="279">
        <v>1275</v>
      </c>
      <c r="AB8" s="279">
        <v>201</v>
      </c>
      <c r="AC8" s="296">
        <f t="shared" ref="AC8:AC13" si="8">SUM(AA8:AB8)</f>
        <v>1476</v>
      </c>
      <c r="AD8" s="295" t="s">
        <v>781</v>
      </c>
      <c r="AE8" s="279">
        <v>1700</v>
      </c>
      <c r="AF8" s="279">
        <v>268</v>
      </c>
      <c r="AG8" s="296">
        <f t="shared" ref="AG8:AG13" si="9">SUM(AE8:AF8)</f>
        <v>1968</v>
      </c>
      <c r="AH8" s="295" t="s">
        <v>782</v>
      </c>
      <c r="AI8" s="279">
        <v>1700</v>
      </c>
      <c r="AJ8" s="279">
        <v>268</v>
      </c>
      <c r="AK8" s="296">
        <f>SUM(AI8:AJ8)</f>
        <v>1968</v>
      </c>
      <c r="AL8" s="297" t="s">
        <v>783</v>
      </c>
      <c r="AM8" s="298">
        <v>804</v>
      </c>
      <c r="AN8" s="298">
        <v>496</v>
      </c>
      <c r="AO8" s="296">
        <f t="shared" ref="AO8:AO18" si="10">SUM(AM8:AN8)</f>
        <v>1300</v>
      </c>
      <c r="AP8" s="299">
        <v>39275</v>
      </c>
      <c r="AQ8" s="298">
        <v>3392</v>
      </c>
      <c r="AR8" s="298">
        <v>1608</v>
      </c>
      <c r="AS8" s="296">
        <f t="shared" ref="AS8:AS18" si="11">SUM(AQ8:AR8)</f>
        <v>5000</v>
      </c>
      <c r="AT8" s="299"/>
      <c r="AU8" s="298"/>
      <c r="AV8" s="298"/>
      <c r="AW8" s="296">
        <f t="shared" ref="AW8:AW18" si="12">SUM(AU8:AV8)</f>
        <v>0</v>
      </c>
      <c r="AX8" s="298"/>
      <c r="AY8" s="298"/>
      <c r="AZ8" s="298"/>
      <c r="BA8" s="296">
        <f t="shared" ref="BA8:BA18" si="13">SUM(AY8:AZ8)</f>
        <v>0</v>
      </c>
      <c r="BB8" s="298"/>
      <c r="BC8" s="298"/>
      <c r="BD8" s="298"/>
      <c r="BE8" s="296">
        <f t="shared" ref="BE8:BE18" si="14">SUM(BC8:BD8)</f>
        <v>0</v>
      </c>
      <c r="BF8" s="298"/>
      <c r="BG8" s="298"/>
      <c r="BH8" s="298"/>
      <c r="BI8" s="296">
        <f t="shared" ref="BI8:BI13" si="15">SUM(BG8:BH8)</f>
        <v>0</v>
      </c>
      <c r="BJ8" s="298"/>
      <c r="BK8" s="298"/>
      <c r="BL8" s="298"/>
      <c r="BM8" s="296">
        <f>SUM(BK8:BL8)</f>
        <v>0</v>
      </c>
      <c r="BN8" s="298"/>
      <c r="BO8" s="298"/>
      <c r="BP8" s="298"/>
      <c r="BQ8" s="296">
        <f>SUM(BO8:BP8)</f>
        <v>0</v>
      </c>
      <c r="BR8" s="298"/>
      <c r="BS8" s="298"/>
      <c r="BT8" s="298"/>
      <c r="BU8" s="296">
        <f>SUM(BS8:BT8)</f>
        <v>0</v>
      </c>
      <c r="BV8" s="298"/>
      <c r="BW8" s="298"/>
      <c r="BX8" s="298"/>
      <c r="BY8" s="296">
        <f>SUM(BW8:BX8)</f>
        <v>0</v>
      </c>
      <c r="BZ8" s="298"/>
      <c r="CA8" s="298"/>
      <c r="CB8" s="298"/>
      <c r="CC8" s="296">
        <f t="shared" ref="CC8:CC13" si="16">SUM(CA8:CB8)</f>
        <v>0</v>
      </c>
      <c r="CD8" s="298"/>
      <c r="CE8" s="298"/>
      <c r="CF8" s="298"/>
      <c r="CG8" s="296">
        <f t="shared" ref="CG8:CG13" si="17">SUM(CE8:CF8)</f>
        <v>0</v>
      </c>
      <c r="CH8" s="298"/>
      <c r="CI8" s="298"/>
      <c r="CJ8" s="298"/>
      <c r="CK8" s="296">
        <f t="shared" ref="CK8:CK13" si="18">SUM(CI8:CJ8)</f>
        <v>0</v>
      </c>
      <c r="CL8" s="298"/>
      <c r="CM8" s="298"/>
      <c r="CN8" s="298"/>
      <c r="CO8" s="298"/>
      <c r="CP8" s="298"/>
      <c r="CQ8" s="298"/>
      <c r="CR8" s="298"/>
      <c r="CS8" s="298"/>
      <c r="CT8" s="298"/>
      <c r="CU8" s="298"/>
      <c r="CV8" s="298"/>
      <c r="CW8" s="298"/>
      <c r="CX8" s="300">
        <v>1</v>
      </c>
      <c r="CY8" s="279">
        <v>34000</v>
      </c>
      <c r="CZ8" s="279"/>
      <c r="DA8" s="279"/>
      <c r="DB8" s="279"/>
      <c r="DC8" s="279"/>
      <c r="DD8" s="279">
        <v>1</v>
      </c>
      <c r="DE8" s="279">
        <v>34000</v>
      </c>
      <c r="DF8" s="279"/>
      <c r="DG8" s="279"/>
      <c r="DH8" s="279"/>
      <c r="DI8" s="279"/>
      <c r="DJ8" s="279"/>
      <c r="DK8" s="279"/>
      <c r="DL8" s="279"/>
      <c r="DM8" s="301"/>
      <c r="DN8" s="302">
        <f t="shared" ref="DN8:DO19" si="19">SUM(DL8,DJ8,DH8,DF8,DD8,DB8)</f>
        <v>1</v>
      </c>
      <c r="DO8" s="302">
        <f t="shared" si="19"/>
        <v>34000</v>
      </c>
      <c r="DP8" s="112">
        <v>1</v>
      </c>
      <c r="DQ8" s="112">
        <v>34000</v>
      </c>
      <c r="DR8" s="112"/>
      <c r="DS8" s="261"/>
      <c r="DT8" s="112"/>
      <c r="DU8" s="303">
        <v>1</v>
      </c>
      <c r="DV8" s="261"/>
      <c r="DW8" s="112"/>
      <c r="DX8" s="112"/>
      <c r="DY8" s="112"/>
      <c r="DZ8" s="112"/>
      <c r="EA8" s="112"/>
    </row>
    <row r="9" spans="1:131" ht="63.75">
      <c r="A9" s="291">
        <v>2</v>
      </c>
      <c r="B9" s="292">
        <v>2</v>
      </c>
      <c r="C9" s="293" t="s">
        <v>784</v>
      </c>
      <c r="D9" s="293" t="s">
        <v>785</v>
      </c>
      <c r="E9" s="293" t="s">
        <v>786</v>
      </c>
      <c r="F9" s="279">
        <v>29750</v>
      </c>
      <c r="G9" s="279" t="s">
        <v>787</v>
      </c>
      <c r="H9" s="279">
        <f t="shared" si="0"/>
        <v>5250</v>
      </c>
      <c r="I9" s="279">
        <v>5</v>
      </c>
      <c r="J9" s="280">
        <f t="shared" si="1"/>
        <v>234.28125</v>
      </c>
      <c r="K9" s="279">
        <v>20</v>
      </c>
      <c r="L9" s="281">
        <f t="shared" si="2"/>
        <v>1721.78125</v>
      </c>
      <c r="M9" s="294" t="s">
        <v>787</v>
      </c>
      <c r="N9" s="279">
        <v>20</v>
      </c>
      <c r="O9" s="280">
        <f t="shared" si="3"/>
        <v>4685.625</v>
      </c>
      <c r="P9" s="283">
        <f t="shared" si="4"/>
        <v>34435.625</v>
      </c>
      <c r="Q9" s="279">
        <f t="shared" ref="Q9:Q18" si="20">SUM(R9:S9)</f>
        <v>13908</v>
      </c>
      <c r="R9" s="279">
        <f t="shared" si="5"/>
        <v>11904</v>
      </c>
      <c r="S9" s="279">
        <f t="shared" si="5"/>
        <v>2004</v>
      </c>
      <c r="T9" s="280">
        <f t="shared" si="6"/>
        <v>20527.625</v>
      </c>
      <c r="U9" s="279" t="s">
        <v>778</v>
      </c>
      <c r="V9" s="295" t="s">
        <v>779</v>
      </c>
      <c r="W9" s="279">
        <v>1488</v>
      </c>
      <c r="X9" s="279">
        <v>366</v>
      </c>
      <c r="Y9" s="296">
        <f t="shared" si="7"/>
        <v>1854</v>
      </c>
      <c r="Z9" s="295" t="s">
        <v>788</v>
      </c>
      <c r="AA9" s="279">
        <v>1488</v>
      </c>
      <c r="AB9" s="279">
        <v>234</v>
      </c>
      <c r="AC9" s="296">
        <f t="shared" si="8"/>
        <v>1722</v>
      </c>
      <c r="AD9" s="295" t="s">
        <v>780</v>
      </c>
      <c r="AE9" s="279">
        <v>1488</v>
      </c>
      <c r="AF9" s="279">
        <v>234</v>
      </c>
      <c r="AG9" s="296">
        <f t="shared" si="9"/>
        <v>1722</v>
      </c>
      <c r="AH9" s="295" t="s">
        <v>781</v>
      </c>
      <c r="AI9" s="279">
        <v>1488</v>
      </c>
      <c r="AJ9" s="279">
        <v>234</v>
      </c>
      <c r="AK9" s="296">
        <f>SUM(AI9:AJ9)</f>
        <v>1722</v>
      </c>
      <c r="AL9" s="297" t="s">
        <v>782</v>
      </c>
      <c r="AM9" s="298">
        <v>1488</v>
      </c>
      <c r="AN9" s="298">
        <v>234</v>
      </c>
      <c r="AO9" s="296">
        <f t="shared" si="10"/>
        <v>1722</v>
      </c>
      <c r="AP9" s="297" t="s">
        <v>789</v>
      </c>
      <c r="AQ9" s="298">
        <v>1488</v>
      </c>
      <c r="AR9" s="298">
        <v>234</v>
      </c>
      <c r="AS9" s="296">
        <f t="shared" si="11"/>
        <v>1722</v>
      </c>
      <c r="AT9" s="297" t="s">
        <v>790</v>
      </c>
      <c r="AU9" s="298">
        <v>1488</v>
      </c>
      <c r="AV9" s="298">
        <v>234</v>
      </c>
      <c r="AW9" s="296">
        <f t="shared" si="12"/>
        <v>1722</v>
      </c>
      <c r="AX9" s="297" t="s">
        <v>783</v>
      </c>
      <c r="AY9" s="298">
        <v>1488</v>
      </c>
      <c r="AZ9" s="298">
        <v>234</v>
      </c>
      <c r="BA9" s="296">
        <f t="shared" si="13"/>
        <v>1722</v>
      </c>
      <c r="BB9" s="298"/>
      <c r="BC9" s="298"/>
      <c r="BD9" s="298"/>
      <c r="BE9" s="296">
        <f t="shared" si="14"/>
        <v>0</v>
      </c>
      <c r="BF9" s="298"/>
      <c r="BG9" s="298"/>
      <c r="BH9" s="298"/>
      <c r="BI9" s="296">
        <f t="shared" si="15"/>
        <v>0</v>
      </c>
      <c r="BJ9" s="298"/>
      <c r="BK9" s="298"/>
      <c r="BL9" s="298"/>
      <c r="BM9" s="296">
        <f>SUM(BK9:BL9)</f>
        <v>0</v>
      </c>
      <c r="BN9" s="298"/>
      <c r="BO9" s="298"/>
      <c r="BP9" s="298"/>
      <c r="BQ9" s="296">
        <f>SUM(BO9:BP9)</f>
        <v>0</v>
      </c>
      <c r="BR9" s="298"/>
      <c r="BS9" s="298"/>
      <c r="BT9" s="298"/>
      <c r="BU9" s="296">
        <f>SUM(BS9:BT9)</f>
        <v>0</v>
      </c>
      <c r="BV9" s="298"/>
      <c r="BW9" s="298"/>
      <c r="BX9" s="298"/>
      <c r="BY9" s="296">
        <f>SUM(BW9:BX9)</f>
        <v>0</v>
      </c>
      <c r="BZ9" s="298"/>
      <c r="CA9" s="298"/>
      <c r="CB9" s="298"/>
      <c r="CC9" s="296">
        <f t="shared" si="16"/>
        <v>0</v>
      </c>
      <c r="CD9" s="298"/>
      <c r="CE9" s="298"/>
      <c r="CF9" s="298"/>
      <c r="CG9" s="296">
        <f t="shared" si="17"/>
        <v>0</v>
      </c>
      <c r="CH9" s="298"/>
      <c r="CI9" s="298"/>
      <c r="CJ9" s="298"/>
      <c r="CK9" s="296">
        <f t="shared" si="18"/>
        <v>0</v>
      </c>
      <c r="CL9" s="298"/>
      <c r="CM9" s="298"/>
      <c r="CN9" s="298"/>
      <c r="CO9" s="298"/>
      <c r="CP9" s="298"/>
      <c r="CQ9" s="298"/>
      <c r="CR9" s="298"/>
      <c r="CS9" s="298"/>
      <c r="CT9" s="298"/>
      <c r="CU9" s="298"/>
      <c r="CV9" s="298"/>
      <c r="CW9" s="298"/>
      <c r="CX9" s="300">
        <v>1</v>
      </c>
      <c r="CY9" s="279">
        <v>29750</v>
      </c>
      <c r="CZ9" s="279"/>
      <c r="DA9" s="279"/>
      <c r="DB9" s="279"/>
      <c r="DC9" s="279"/>
      <c r="DD9" s="279">
        <v>1</v>
      </c>
      <c r="DE9" s="279">
        <v>29750</v>
      </c>
      <c r="DF9" s="279"/>
      <c r="DG9" s="279"/>
      <c r="DH9" s="279"/>
      <c r="DI9" s="279"/>
      <c r="DJ9" s="279"/>
      <c r="DK9" s="279"/>
      <c r="DL9" s="279"/>
      <c r="DM9" s="301"/>
      <c r="DN9" s="302">
        <f t="shared" si="19"/>
        <v>1</v>
      </c>
      <c r="DO9" s="302">
        <f t="shared" si="19"/>
        <v>29750</v>
      </c>
      <c r="DP9" s="112">
        <v>1</v>
      </c>
      <c r="DQ9" s="112">
        <v>29750</v>
      </c>
      <c r="DR9" s="112"/>
      <c r="DS9" s="261"/>
      <c r="DT9" s="112"/>
      <c r="DU9" s="303">
        <v>1</v>
      </c>
      <c r="DV9" s="261"/>
      <c r="DW9" s="112"/>
      <c r="DX9" s="112"/>
      <c r="DY9" s="112"/>
      <c r="DZ9" s="112"/>
      <c r="EA9" s="112"/>
    </row>
    <row r="10" spans="1:131" ht="63.75">
      <c r="A10" s="291">
        <v>3</v>
      </c>
      <c r="B10" s="292">
        <v>3</v>
      </c>
      <c r="C10" s="293" t="s">
        <v>791</v>
      </c>
      <c r="D10" s="293" t="s">
        <v>792</v>
      </c>
      <c r="E10" s="293" t="s">
        <v>227</v>
      </c>
      <c r="F10" s="279">
        <v>29750</v>
      </c>
      <c r="G10" s="279" t="s">
        <v>793</v>
      </c>
      <c r="H10" s="279">
        <f t="shared" si="0"/>
        <v>5250</v>
      </c>
      <c r="I10" s="279">
        <v>5</v>
      </c>
      <c r="J10" s="280">
        <f t="shared" si="1"/>
        <v>234.28125</v>
      </c>
      <c r="K10" s="279">
        <v>20</v>
      </c>
      <c r="L10" s="281">
        <f t="shared" si="2"/>
        <v>1721.78125</v>
      </c>
      <c r="M10" s="294" t="s">
        <v>793</v>
      </c>
      <c r="N10" s="279">
        <v>20</v>
      </c>
      <c r="O10" s="280">
        <f t="shared" si="3"/>
        <v>4685.625</v>
      </c>
      <c r="P10" s="283">
        <f t="shared" si="4"/>
        <v>34435.625</v>
      </c>
      <c r="Q10" s="279">
        <f t="shared" si="20"/>
        <v>19079</v>
      </c>
      <c r="R10" s="279">
        <f t="shared" si="5"/>
        <v>15432</v>
      </c>
      <c r="S10" s="279">
        <f t="shared" si="5"/>
        <v>3647</v>
      </c>
      <c r="T10" s="280">
        <f t="shared" si="6"/>
        <v>15356.625</v>
      </c>
      <c r="U10" s="279" t="s">
        <v>778</v>
      </c>
      <c r="V10" s="295" t="s">
        <v>779</v>
      </c>
      <c r="W10" s="279">
        <v>1488</v>
      </c>
      <c r="X10" s="279">
        <v>371</v>
      </c>
      <c r="Y10" s="296">
        <f t="shared" si="7"/>
        <v>1859</v>
      </c>
      <c r="Z10" s="295" t="s">
        <v>788</v>
      </c>
      <c r="AA10" s="279">
        <v>1488</v>
      </c>
      <c r="AB10" s="279">
        <v>234</v>
      </c>
      <c r="AC10" s="296">
        <f t="shared" si="8"/>
        <v>1722</v>
      </c>
      <c r="AD10" s="295" t="s">
        <v>780</v>
      </c>
      <c r="AE10" s="279">
        <v>1488</v>
      </c>
      <c r="AF10" s="279">
        <v>234</v>
      </c>
      <c r="AG10" s="296">
        <f t="shared" si="9"/>
        <v>1722</v>
      </c>
      <c r="AH10" s="295" t="s">
        <v>781</v>
      </c>
      <c r="AI10" s="279">
        <v>1488</v>
      </c>
      <c r="AJ10" s="279">
        <v>234</v>
      </c>
      <c r="AK10" s="296">
        <f>SUM(AI10:AJ10)</f>
        <v>1722</v>
      </c>
      <c r="AL10" s="297" t="s">
        <v>782</v>
      </c>
      <c r="AM10" s="298">
        <v>1488</v>
      </c>
      <c r="AN10" s="298">
        <v>234</v>
      </c>
      <c r="AO10" s="296">
        <f t="shared" si="10"/>
        <v>1722</v>
      </c>
      <c r="AP10" s="297" t="s">
        <v>789</v>
      </c>
      <c r="AQ10" s="298">
        <v>1488</v>
      </c>
      <c r="AR10" s="298">
        <v>234</v>
      </c>
      <c r="AS10" s="296">
        <f t="shared" si="11"/>
        <v>1722</v>
      </c>
      <c r="AT10" s="297" t="s">
        <v>790</v>
      </c>
      <c r="AU10" s="298">
        <v>1488</v>
      </c>
      <c r="AV10" s="298">
        <v>234</v>
      </c>
      <c r="AW10" s="296">
        <f t="shared" si="12"/>
        <v>1722</v>
      </c>
      <c r="AX10" s="297" t="s">
        <v>783</v>
      </c>
      <c r="AY10" s="298">
        <v>1488</v>
      </c>
      <c r="AZ10" s="298">
        <v>234</v>
      </c>
      <c r="BA10" s="296">
        <f t="shared" si="13"/>
        <v>1722</v>
      </c>
      <c r="BB10" s="298" t="s">
        <v>794</v>
      </c>
      <c r="BC10" s="298">
        <v>1254</v>
      </c>
      <c r="BD10" s="298">
        <v>468</v>
      </c>
      <c r="BE10" s="296">
        <f t="shared" si="14"/>
        <v>1722</v>
      </c>
      <c r="BF10" s="298" t="s">
        <v>795</v>
      </c>
      <c r="BG10" s="298">
        <v>786</v>
      </c>
      <c r="BH10" s="298">
        <v>936</v>
      </c>
      <c r="BI10" s="296">
        <f t="shared" si="15"/>
        <v>1722</v>
      </c>
      <c r="BJ10" s="299">
        <v>39669</v>
      </c>
      <c r="BK10" s="298">
        <v>1488</v>
      </c>
      <c r="BL10" s="298">
        <v>234</v>
      </c>
      <c r="BM10" s="296">
        <f>SUM(BK10:BL10)</f>
        <v>1722</v>
      </c>
      <c r="BN10" s="298"/>
      <c r="BO10" s="298"/>
      <c r="BP10" s="298"/>
      <c r="BQ10" s="296">
        <f>SUM(BO10:BP10)</f>
        <v>0</v>
      </c>
      <c r="BR10" s="298"/>
      <c r="BS10" s="298"/>
      <c r="BT10" s="298"/>
      <c r="BU10" s="296">
        <f>SUM(BS10:BT10)</f>
        <v>0</v>
      </c>
      <c r="BV10" s="298"/>
      <c r="BW10" s="298"/>
      <c r="BX10" s="298"/>
      <c r="BY10" s="296">
        <f>SUM(BW10:BX10)</f>
        <v>0</v>
      </c>
      <c r="BZ10" s="298"/>
      <c r="CA10" s="298"/>
      <c r="CB10" s="298"/>
      <c r="CC10" s="296">
        <f t="shared" si="16"/>
        <v>0</v>
      </c>
      <c r="CD10" s="298"/>
      <c r="CE10" s="298"/>
      <c r="CF10" s="298"/>
      <c r="CG10" s="296">
        <f t="shared" si="17"/>
        <v>0</v>
      </c>
      <c r="CH10" s="298"/>
      <c r="CI10" s="298"/>
      <c r="CJ10" s="298"/>
      <c r="CK10" s="296">
        <f t="shared" si="18"/>
        <v>0</v>
      </c>
      <c r="CL10" s="298"/>
      <c r="CM10" s="298"/>
      <c r="CN10" s="298"/>
      <c r="CO10" s="298"/>
      <c r="CP10" s="298"/>
      <c r="CQ10" s="298"/>
      <c r="CR10" s="298"/>
      <c r="CS10" s="298"/>
      <c r="CT10" s="298"/>
      <c r="CU10" s="298"/>
      <c r="CV10" s="298"/>
      <c r="CW10" s="298"/>
      <c r="CX10" s="300">
        <v>1</v>
      </c>
      <c r="CY10" s="279">
        <v>29750</v>
      </c>
      <c r="CZ10" s="279"/>
      <c r="DA10" s="279"/>
      <c r="DB10" s="279"/>
      <c r="DC10" s="279"/>
      <c r="DD10" s="279">
        <v>1</v>
      </c>
      <c r="DE10" s="279">
        <v>29750</v>
      </c>
      <c r="DF10" s="279"/>
      <c r="DG10" s="279"/>
      <c r="DH10" s="279"/>
      <c r="DI10" s="279"/>
      <c r="DJ10" s="279"/>
      <c r="DK10" s="279"/>
      <c r="DL10" s="279"/>
      <c r="DM10" s="301"/>
      <c r="DN10" s="302">
        <f t="shared" si="19"/>
        <v>1</v>
      </c>
      <c r="DO10" s="302">
        <f t="shared" si="19"/>
        <v>29750</v>
      </c>
      <c r="DP10" s="112">
        <v>1</v>
      </c>
      <c r="DQ10" s="112">
        <v>29750</v>
      </c>
      <c r="DR10" s="112"/>
      <c r="DS10" s="261"/>
      <c r="DT10" s="112"/>
      <c r="DU10" s="303">
        <v>1</v>
      </c>
      <c r="DV10" s="261"/>
      <c r="DW10" s="112"/>
      <c r="DX10" s="112"/>
      <c r="DY10" s="112"/>
      <c r="DZ10" s="112"/>
      <c r="EA10" s="112"/>
    </row>
    <row r="11" spans="1:131" ht="38.25">
      <c r="A11" s="291">
        <v>4</v>
      </c>
      <c r="B11" s="292">
        <v>4</v>
      </c>
      <c r="C11" s="293" t="s">
        <v>796</v>
      </c>
      <c r="D11" s="293" t="s">
        <v>797</v>
      </c>
      <c r="E11" s="293" t="s">
        <v>798</v>
      </c>
      <c r="F11" s="279">
        <v>29750</v>
      </c>
      <c r="G11" s="279" t="s">
        <v>799</v>
      </c>
      <c r="H11" s="279">
        <f t="shared" si="0"/>
        <v>5250</v>
      </c>
      <c r="I11" s="279">
        <v>5</v>
      </c>
      <c r="J11" s="280">
        <f t="shared" si="1"/>
        <v>234.28125</v>
      </c>
      <c r="K11" s="279">
        <v>20</v>
      </c>
      <c r="L11" s="281">
        <f t="shared" si="2"/>
        <v>1721.78125</v>
      </c>
      <c r="M11" s="294" t="s">
        <v>799</v>
      </c>
      <c r="N11" s="279">
        <v>20</v>
      </c>
      <c r="O11" s="280">
        <f t="shared" si="3"/>
        <v>4685.625</v>
      </c>
      <c r="P11" s="283">
        <f t="shared" si="4"/>
        <v>34435.625</v>
      </c>
      <c r="Q11" s="279">
        <f t="shared" si="20"/>
        <v>32818</v>
      </c>
      <c r="R11" s="279">
        <f t="shared" si="5"/>
        <v>28294</v>
      </c>
      <c r="S11" s="279">
        <f t="shared" si="5"/>
        <v>4524</v>
      </c>
      <c r="T11" s="280">
        <f t="shared" si="6"/>
        <v>1617.625</v>
      </c>
      <c r="U11" s="279" t="s">
        <v>778</v>
      </c>
      <c r="V11" s="295" t="s">
        <v>779</v>
      </c>
      <c r="W11" s="279">
        <v>1488</v>
      </c>
      <c r="X11" s="279">
        <v>312</v>
      </c>
      <c r="Y11" s="296">
        <f t="shared" si="7"/>
        <v>1800</v>
      </c>
      <c r="Z11" s="295" t="s">
        <v>788</v>
      </c>
      <c r="AA11" s="279">
        <v>1488</v>
      </c>
      <c r="AB11" s="279">
        <v>234</v>
      </c>
      <c r="AC11" s="296">
        <f t="shared" si="8"/>
        <v>1722</v>
      </c>
      <c r="AD11" s="295" t="s">
        <v>780</v>
      </c>
      <c r="AE11" s="279">
        <v>1488</v>
      </c>
      <c r="AF11" s="279">
        <v>234</v>
      </c>
      <c r="AG11" s="296">
        <f t="shared" si="9"/>
        <v>1722</v>
      </c>
      <c r="AH11" s="295" t="s">
        <v>781</v>
      </c>
      <c r="AI11" s="279">
        <v>1488</v>
      </c>
      <c r="AJ11" s="279">
        <v>234</v>
      </c>
      <c r="AK11" s="296">
        <f>SUM(AI11:AJ11)</f>
        <v>1722</v>
      </c>
      <c r="AL11" s="297" t="s">
        <v>800</v>
      </c>
      <c r="AM11" s="298">
        <v>1476</v>
      </c>
      <c r="AN11" s="298">
        <v>234</v>
      </c>
      <c r="AO11" s="296">
        <f t="shared" si="10"/>
        <v>1710</v>
      </c>
      <c r="AP11" s="297" t="s">
        <v>789</v>
      </c>
      <c r="AQ11" s="298">
        <v>1453</v>
      </c>
      <c r="AR11" s="298">
        <v>234</v>
      </c>
      <c r="AS11" s="296">
        <f t="shared" si="11"/>
        <v>1687</v>
      </c>
      <c r="AT11" s="297" t="s">
        <v>790</v>
      </c>
      <c r="AU11" s="298">
        <v>1488</v>
      </c>
      <c r="AV11" s="298">
        <v>234</v>
      </c>
      <c r="AW11" s="296">
        <f t="shared" si="12"/>
        <v>1722</v>
      </c>
      <c r="AX11" s="297" t="s">
        <v>783</v>
      </c>
      <c r="AY11" s="298">
        <v>1453</v>
      </c>
      <c r="AZ11" s="298">
        <v>234</v>
      </c>
      <c r="BA11" s="296">
        <f t="shared" si="13"/>
        <v>1687</v>
      </c>
      <c r="BB11" s="297" t="s">
        <v>794</v>
      </c>
      <c r="BC11" s="298">
        <v>1453</v>
      </c>
      <c r="BD11" s="298">
        <v>234</v>
      </c>
      <c r="BE11" s="296">
        <f t="shared" si="14"/>
        <v>1687</v>
      </c>
      <c r="BF11" s="298" t="s">
        <v>801</v>
      </c>
      <c r="BG11" s="298">
        <v>1446</v>
      </c>
      <c r="BH11" s="298">
        <v>234</v>
      </c>
      <c r="BI11" s="296">
        <f t="shared" si="15"/>
        <v>1680</v>
      </c>
      <c r="BJ11" s="297" t="s">
        <v>802</v>
      </c>
      <c r="BK11" s="298">
        <v>2906</v>
      </c>
      <c r="BL11" s="298">
        <v>468</v>
      </c>
      <c r="BM11" s="296">
        <f>SUM(BK11:BL11)</f>
        <v>3374</v>
      </c>
      <c r="BN11" s="299">
        <v>39275</v>
      </c>
      <c r="BO11" s="298">
        <v>1453</v>
      </c>
      <c r="BP11" s="298">
        <v>234</v>
      </c>
      <c r="BQ11" s="296">
        <f>SUM(BO11:BP11)</f>
        <v>1687</v>
      </c>
      <c r="BR11" s="298" t="s">
        <v>795</v>
      </c>
      <c r="BS11" s="298">
        <v>2941</v>
      </c>
      <c r="BT11" s="298">
        <v>468</v>
      </c>
      <c r="BU11" s="296">
        <f>SUM(BS11:BT11)</f>
        <v>3409</v>
      </c>
      <c r="BV11" s="299">
        <v>39669</v>
      </c>
      <c r="BW11" s="298">
        <v>1453</v>
      </c>
      <c r="BX11" s="298">
        <v>234</v>
      </c>
      <c r="BY11" s="296">
        <f>SUM(BW11:BX11)</f>
        <v>1687</v>
      </c>
      <c r="BZ11" s="298" t="s">
        <v>803</v>
      </c>
      <c r="CA11" s="298">
        <v>1453</v>
      </c>
      <c r="CB11" s="298">
        <v>234</v>
      </c>
      <c r="CC11" s="296">
        <f t="shared" si="16"/>
        <v>1687</v>
      </c>
      <c r="CD11" s="299">
        <v>40058</v>
      </c>
      <c r="CE11" s="298">
        <v>1453</v>
      </c>
      <c r="CF11" s="298">
        <v>234</v>
      </c>
      <c r="CG11" s="296">
        <f t="shared" si="17"/>
        <v>1687</v>
      </c>
      <c r="CH11" s="299">
        <v>39975</v>
      </c>
      <c r="CI11" s="298">
        <v>1914</v>
      </c>
      <c r="CJ11" s="298">
        <v>234</v>
      </c>
      <c r="CK11" s="296">
        <f t="shared" si="18"/>
        <v>2148</v>
      </c>
      <c r="CL11" s="298"/>
      <c r="CM11" s="298"/>
      <c r="CN11" s="298"/>
      <c r="CO11" s="298"/>
      <c r="CP11" s="298"/>
      <c r="CQ11" s="298"/>
      <c r="CR11" s="298"/>
      <c r="CS11" s="298"/>
      <c r="CT11" s="298"/>
      <c r="CU11" s="298"/>
      <c r="CV11" s="298"/>
      <c r="CW11" s="298"/>
      <c r="CX11" s="300">
        <v>1</v>
      </c>
      <c r="CY11" s="279">
        <v>29750</v>
      </c>
      <c r="CZ11" s="279"/>
      <c r="DA11" s="279"/>
      <c r="DB11" s="279"/>
      <c r="DC11" s="279"/>
      <c r="DD11" s="279">
        <v>1</v>
      </c>
      <c r="DE11" s="279">
        <v>29750</v>
      </c>
      <c r="DF11" s="279"/>
      <c r="DG11" s="279"/>
      <c r="DH11" s="279"/>
      <c r="DI11" s="279"/>
      <c r="DJ11" s="279"/>
      <c r="DK11" s="279"/>
      <c r="DL11" s="279"/>
      <c r="DM11" s="301"/>
      <c r="DN11" s="302">
        <f t="shared" si="19"/>
        <v>1</v>
      </c>
      <c r="DO11" s="302">
        <f t="shared" si="19"/>
        <v>29750</v>
      </c>
      <c r="DP11" s="112">
        <v>1</v>
      </c>
      <c r="DQ11" s="112">
        <v>29750</v>
      </c>
      <c r="DR11" s="112"/>
      <c r="DS11" s="261"/>
      <c r="DT11" s="112"/>
      <c r="DU11" s="303">
        <v>1</v>
      </c>
      <c r="DV11" s="261"/>
      <c r="DW11" s="112"/>
      <c r="DX11" s="112"/>
      <c r="DY11" s="112"/>
      <c r="DZ11" s="112"/>
      <c r="EA11" s="112"/>
    </row>
    <row r="12" spans="1:131" ht="63.75">
      <c r="A12" s="291">
        <v>5</v>
      </c>
      <c r="B12" s="292">
        <v>5</v>
      </c>
      <c r="C12" s="293" t="s">
        <v>804</v>
      </c>
      <c r="D12" s="293" t="s">
        <v>805</v>
      </c>
      <c r="E12" s="293" t="s">
        <v>806</v>
      </c>
      <c r="F12" s="279">
        <v>25500</v>
      </c>
      <c r="G12" s="279" t="s">
        <v>807</v>
      </c>
      <c r="H12" s="279">
        <f t="shared" si="0"/>
        <v>4500</v>
      </c>
      <c r="I12" s="279">
        <v>5</v>
      </c>
      <c r="J12" s="280">
        <f t="shared" si="1"/>
        <v>200.8125</v>
      </c>
      <c r="K12" s="279">
        <v>20</v>
      </c>
      <c r="L12" s="281">
        <f t="shared" si="2"/>
        <v>1475.8125</v>
      </c>
      <c r="M12" s="294" t="s">
        <v>807</v>
      </c>
      <c r="N12" s="279">
        <v>20</v>
      </c>
      <c r="O12" s="280">
        <f t="shared" si="3"/>
        <v>4016.25</v>
      </c>
      <c r="P12" s="283">
        <f t="shared" si="4"/>
        <v>29516.25</v>
      </c>
      <c r="Q12" s="279">
        <f t="shared" si="20"/>
        <v>12441</v>
      </c>
      <c r="R12" s="279">
        <f t="shared" si="5"/>
        <v>10523</v>
      </c>
      <c r="S12" s="279">
        <f t="shared" si="5"/>
        <v>1918</v>
      </c>
      <c r="T12" s="280">
        <f t="shared" si="6"/>
        <v>17075.25</v>
      </c>
      <c r="U12" s="279" t="s">
        <v>778</v>
      </c>
      <c r="V12" s="295" t="s">
        <v>779</v>
      </c>
      <c r="W12" s="279">
        <v>1275</v>
      </c>
      <c r="X12" s="279">
        <v>310</v>
      </c>
      <c r="Y12" s="296">
        <f t="shared" si="7"/>
        <v>1585</v>
      </c>
      <c r="Z12" s="295" t="s">
        <v>780</v>
      </c>
      <c r="AA12" s="279">
        <v>1275</v>
      </c>
      <c r="AB12" s="279">
        <v>201</v>
      </c>
      <c r="AC12" s="296">
        <f t="shared" si="8"/>
        <v>1476</v>
      </c>
      <c r="AD12" s="295" t="s">
        <v>781</v>
      </c>
      <c r="AE12" s="279">
        <v>2550</v>
      </c>
      <c r="AF12" s="279">
        <v>402</v>
      </c>
      <c r="AG12" s="296">
        <f t="shared" si="9"/>
        <v>2952</v>
      </c>
      <c r="AH12" s="295" t="s">
        <v>782</v>
      </c>
      <c r="AI12" s="279">
        <v>1275</v>
      </c>
      <c r="AJ12" s="279">
        <v>201</v>
      </c>
      <c r="AK12" s="296">
        <f t="shared" ref="AK12:AK18" si="21">SUM(AI12:AJ12)</f>
        <v>1476</v>
      </c>
      <c r="AL12" s="297" t="s">
        <v>789</v>
      </c>
      <c r="AM12" s="298">
        <v>1275</v>
      </c>
      <c r="AN12" s="298">
        <v>201</v>
      </c>
      <c r="AO12" s="296">
        <f t="shared" si="10"/>
        <v>1476</v>
      </c>
      <c r="AP12" s="297" t="s">
        <v>790</v>
      </c>
      <c r="AQ12" s="298">
        <v>1275</v>
      </c>
      <c r="AR12" s="298">
        <v>201</v>
      </c>
      <c r="AS12" s="296">
        <f t="shared" si="11"/>
        <v>1476</v>
      </c>
      <c r="AT12" s="299">
        <v>39275</v>
      </c>
      <c r="AU12" s="298">
        <v>1598</v>
      </c>
      <c r="AV12" s="298">
        <v>402</v>
      </c>
      <c r="AW12" s="296">
        <f t="shared" si="12"/>
        <v>2000</v>
      </c>
      <c r="AX12" s="298"/>
      <c r="AY12" s="298"/>
      <c r="AZ12" s="298"/>
      <c r="BA12" s="296">
        <f t="shared" si="13"/>
        <v>0</v>
      </c>
      <c r="BB12" s="298"/>
      <c r="BC12" s="298"/>
      <c r="BD12" s="298"/>
      <c r="BE12" s="296">
        <f t="shared" si="14"/>
        <v>0</v>
      </c>
      <c r="BF12" s="298"/>
      <c r="BG12" s="298"/>
      <c r="BH12" s="298"/>
      <c r="BI12" s="296">
        <f t="shared" si="15"/>
        <v>0</v>
      </c>
      <c r="BJ12" s="298"/>
      <c r="BK12" s="298"/>
      <c r="BL12" s="298"/>
      <c r="BM12" s="296">
        <f>SUM(BK12:BL12)</f>
        <v>0</v>
      </c>
      <c r="BN12" s="298"/>
      <c r="BO12" s="298"/>
      <c r="BP12" s="298"/>
      <c r="BQ12" s="296">
        <f>SUM(BO12:BP12)</f>
        <v>0</v>
      </c>
      <c r="BR12" s="298"/>
      <c r="BS12" s="298"/>
      <c r="BT12" s="298"/>
      <c r="BU12" s="296">
        <f>SUM(BS12:BT12)</f>
        <v>0</v>
      </c>
      <c r="BV12" s="298"/>
      <c r="BW12" s="298"/>
      <c r="BX12" s="298"/>
      <c r="BY12" s="296">
        <f>SUM(BW12:BX12)</f>
        <v>0</v>
      </c>
      <c r="BZ12" s="298"/>
      <c r="CA12" s="298"/>
      <c r="CB12" s="298"/>
      <c r="CC12" s="296">
        <f t="shared" si="16"/>
        <v>0</v>
      </c>
      <c r="CD12" s="298"/>
      <c r="CE12" s="298"/>
      <c r="CF12" s="298"/>
      <c r="CG12" s="296">
        <f t="shared" si="17"/>
        <v>0</v>
      </c>
      <c r="CH12" s="298"/>
      <c r="CI12" s="298"/>
      <c r="CJ12" s="298"/>
      <c r="CK12" s="296">
        <f t="shared" si="18"/>
        <v>0</v>
      </c>
      <c r="CL12" s="298"/>
      <c r="CM12" s="298"/>
      <c r="CN12" s="298"/>
      <c r="CO12" s="298"/>
      <c r="CP12" s="298"/>
      <c r="CQ12" s="298"/>
      <c r="CR12" s="298"/>
      <c r="CS12" s="298"/>
      <c r="CT12" s="298"/>
      <c r="CU12" s="298"/>
      <c r="CV12" s="298"/>
      <c r="CW12" s="298"/>
      <c r="CX12" s="300">
        <v>1</v>
      </c>
      <c r="CY12" s="279">
        <v>25500</v>
      </c>
      <c r="CZ12" s="279"/>
      <c r="DA12" s="279"/>
      <c r="DB12" s="279">
        <v>1</v>
      </c>
      <c r="DC12" s="279">
        <v>25500</v>
      </c>
      <c r="DD12" s="279"/>
      <c r="DE12" s="279"/>
      <c r="DF12" s="279"/>
      <c r="DG12" s="279"/>
      <c r="DH12" s="279"/>
      <c r="DI12" s="279"/>
      <c r="DJ12" s="279"/>
      <c r="DK12" s="279"/>
      <c r="DL12" s="279"/>
      <c r="DM12" s="301"/>
      <c r="DN12" s="302">
        <f t="shared" si="19"/>
        <v>1</v>
      </c>
      <c r="DO12" s="302">
        <f t="shared" si="19"/>
        <v>25500</v>
      </c>
      <c r="DP12" s="112">
        <v>1</v>
      </c>
      <c r="DQ12" s="112">
        <v>25500</v>
      </c>
      <c r="DR12" s="112"/>
      <c r="DS12" s="261"/>
      <c r="DT12" s="112"/>
      <c r="DU12" s="303">
        <v>1</v>
      </c>
      <c r="DV12" s="261"/>
      <c r="DW12" s="112"/>
      <c r="DX12" s="112"/>
      <c r="DY12" s="112"/>
      <c r="DZ12" s="112"/>
      <c r="EA12" s="112"/>
    </row>
    <row r="13" spans="1:131" ht="89.25">
      <c r="A13" s="291">
        <v>6</v>
      </c>
      <c r="B13" s="292">
        <v>6</v>
      </c>
      <c r="C13" s="293" t="s">
        <v>808</v>
      </c>
      <c r="D13" s="293" t="s">
        <v>809</v>
      </c>
      <c r="E13" s="293" t="s">
        <v>810</v>
      </c>
      <c r="F13" s="279">
        <v>25500</v>
      </c>
      <c r="G13" s="279" t="s">
        <v>811</v>
      </c>
      <c r="H13" s="279">
        <f t="shared" si="0"/>
        <v>4500</v>
      </c>
      <c r="I13" s="279">
        <v>5</v>
      </c>
      <c r="J13" s="280">
        <f t="shared" si="1"/>
        <v>200.8125</v>
      </c>
      <c r="K13" s="279">
        <v>20</v>
      </c>
      <c r="L13" s="281">
        <f t="shared" si="2"/>
        <v>1475.8125</v>
      </c>
      <c r="M13" s="294" t="s">
        <v>811</v>
      </c>
      <c r="N13" s="279">
        <v>20</v>
      </c>
      <c r="O13" s="280">
        <f t="shared" si="3"/>
        <v>4016.25</v>
      </c>
      <c r="P13" s="283">
        <f t="shared" si="4"/>
        <v>29516.25</v>
      </c>
      <c r="Q13" s="279">
        <f t="shared" si="20"/>
        <v>20777</v>
      </c>
      <c r="R13" s="279">
        <f t="shared" si="5"/>
        <v>17850</v>
      </c>
      <c r="S13" s="279">
        <f t="shared" si="5"/>
        <v>2927</v>
      </c>
      <c r="T13" s="280">
        <f t="shared" si="6"/>
        <v>8739.25</v>
      </c>
      <c r="U13" s="279" t="s">
        <v>778</v>
      </c>
      <c r="V13" s="295" t="s">
        <v>779</v>
      </c>
      <c r="W13" s="279">
        <v>1275</v>
      </c>
      <c r="X13" s="279">
        <v>314</v>
      </c>
      <c r="Y13" s="296">
        <f t="shared" si="7"/>
        <v>1589</v>
      </c>
      <c r="Z13" s="295" t="s">
        <v>788</v>
      </c>
      <c r="AA13" s="279">
        <v>1275</v>
      </c>
      <c r="AB13" s="279">
        <v>201</v>
      </c>
      <c r="AC13" s="296">
        <f t="shared" si="8"/>
        <v>1476</v>
      </c>
      <c r="AD13" s="295" t="s">
        <v>780</v>
      </c>
      <c r="AE13" s="279">
        <v>1275</v>
      </c>
      <c r="AF13" s="279">
        <v>201</v>
      </c>
      <c r="AG13" s="296">
        <f t="shared" si="9"/>
        <v>1476</v>
      </c>
      <c r="AH13" s="295" t="s">
        <v>781</v>
      </c>
      <c r="AI13" s="279">
        <v>1275</v>
      </c>
      <c r="AJ13" s="279">
        <v>201</v>
      </c>
      <c r="AK13" s="296">
        <f t="shared" si="21"/>
        <v>1476</v>
      </c>
      <c r="AL13" s="297" t="s">
        <v>782</v>
      </c>
      <c r="AM13" s="298">
        <v>1275</v>
      </c>
      <c r="AN13" s="298">
        <v>201</v>
      </c>
      <c r="AO13" s="296">
        <f t="shared" si="10"/>
        <v>1476</v>
      </c>
      <c r="AP13" s="297" t="s">
        <v>789</v>
      </c>
      <c r="AQ13" s="298">
        <v>1275</v>
      </c>
      <c r="AR13" s="298">
        <v>201</v>
      </c>
      <c r="AS13" s="296">
        <f t="shared" si="11"/>
        <v>1476</v>
      </c>
      <c r="AT13" s="297" t="s">
        <v>790</v>
      </c>
      <c r="AU13" s="298">
        <v>1275</v>
      </c>
      <c r="AV13" s="298">
        <v>201</v>
      </c>
      <c r="AW13" s="296">
        <f t="shared" si="12"/>
        <v>1476</v>
      </c>
      <c r="AX13" s="298" t="s">
        <v>783</v>
      </c>
      <c r="AY13" s="298">
        <v>1275</v>
      </c>
      <c r="AZ13" s="298">
        <v>201</v>
      </c>
      <c r="BA13" s="296">
        <f t="shared" si="13"/>
        <v>1476</v>
      </c>
      <c r="BB13" s="297" t="s">
        <v>794</v>
      </c>
      <c r="BC13" s="298">
        <v>1275</v>
      </c>
      <c r="BD13" s="298">
        <v>201</v>
      </c>
      <c r="BE13" s="296">
        <f t="shared" si="14"/>
        <v>1476</v>
      </c>
      <c r="BF13" s="298" t="s">
        <v>801</v>
      </c>
      <c r="BG13" s="298">
        <v>1275</v>
      </c>
      <c r="BH13" s="298">
        <v>201</v>
      </c>
      <c r="BI13" s="296">
        <f t="shared" si="15"/>
        <v>1476</v>
      </c>
      <c r="BJ13" s="297" t="s">
        <v>802</v>
      </c>
      <c r="BK13" s="298">
        <v>1275</v>
      </c>
      <c r="BL13" s="298">
        <v>201</v>
      </c>
      <c r="BM13" s="296">
        <f t="shared" ref="BM13:BM18" si="22">SUM(BK13:BL13)</f>
        <v>1476</v>
      </c>
      <c r="BN13" s="299">
        <v>39275</v>
      </c>
      <c r="BO13" s="298">
        <v>1275</v>
      </c>
      <c r="BP13" s="298">
        <v>201</v>
      </c>
      <c r="BQ13" s="296">
        <f t="shared" ref="BQ13:BQ18" si="23">SUM(BO13:BP13)</f>
        <v>1476</v>
      </c>
      <c r="BR13" s="299">
        <v>39511</v>
      </c>
      <c r="BS13" s="298">
        <v>1275</v>
      </c>
      <c r="BT13" s="298">
        <v>201</v>
      </c>
      <c r="BU13" s="296">
        <f t="shared" ref="BU13:BU18" si="24">SUM(BS13:BT13)</f>
        <v>1476</v>
      </c>
      <c r="BV13" s="298" t="s">
        <v>795</v>
      </c>
      <c r="BW13" s="298">
        <v>1275</v>
      </c>
      <c r="BX13" s="298">
        <v>201</v>
      </c>
      <c r="BY13" s="296">
        <f t="shared" ref="BY13:BY18" si="25">SUM(BW13:BX13)</f>
        <v>1476</v>
      </c>
      <c r="BZ13" s="298"/>
      <c r="CA13" s="298"/>
      <c r="CB13" s="298"/>
      <c r="CC13" s="296">
        <f t="shared" si="16"/>
        <v>0</v>
      </c>
      <c r="CD13" s="298"/>
      <c r="CE13" s="298"/>
      <c r="CF13" s="298"/>
      <c r="CG13" s="296">
        <f t="shared" si="17"/>
        <v>0</v>
      </c>
      <c r="CH13" s="298"/>
      <c r="CI13" s="298"/>
      <c r="CJ13" s="298"/>
      <c r="CK13" s="296">
        <f t="shared" si="18"/>
        <v>0</v>
      </c>
      <c r="CL13" s="298"/>
      <c r="CM13" s="298"/>
      <c r="CN13" s="298"/>
      <c r="CO13" s="298"/>
      <c r="CP13" s="298"/>
      <c r="CQ13" s="298"/>
      <c r="CR13" s="298"/>
      <c r="CS13" s="298"/>
      <c r="CT13" s="298"/>
      <c r="CU13" s="298"/>
      <c r="CV13" s="298"/>
      <c r="CW13" s="298"/>
      <c r="CX13" s="300">
        <v>1</v>
      </c>
      <c r="CY13" s="279">
        <v>25500</v>
      </c>
      <c r="CZ13" s="279"/>
      <c r="DA13" s="279"/>
      <c r="DB13" s="279">
        <v>1</v>
      </c>
      <c r="DC13" s="279">
        <v>25500</v>
      </c>
      <c r="DD13" s="279" t="s">
        <v>773</v>
      </c>
      <c r="DE13" s="279"/>
      <c r="DF13" s="279"/>
      <c r="DG13" s="279"/>
      <c r="DH13" s="279"/>
      <c r="DI13" s="279"/>
      <c r="DJ13" s="279"/>
      <c r="DK13" s="279"/>
      <c r="DL13" s="279"/>
      <c r="DM13" s="301"/>
      <c r="DN13" s="302">
        <f t="shared" si="19"/>
        <v>1</v>
      </c>
      <c r="DO13" s="302">
        <f t="shared" si="19"/>
        <v>25500</v>
      </c>
      <c r="DP13" s="112">
        <v>1</v>
      </c>
      <c r="DQ13" s="112">
        <v>25500</v>
      </c>
      <c r="DR13" s="112"/>
      <c r="DS13" s="261"/>
      <c r="DT13" s="112"/>
      <c r="DU13" s="303">
        <v>1</v>
      </c>
      <c r="DV13" s="261"/>
      <c r="DW13" s="112"/>
      <c r="DX13" s="112"/>
      <c r="DY13" s="112"/>
      <c r="DZ13" s="112"/>
      <c r="EA13" s="112"/>
    </row>
    <row r="14" spans="1:131" ht="63.75">
      <c r="A14" s="291">
        <v>7</v>
      </c>
      <c r="B14" s="292">
        <v>7</v>
      </c>
      <c r="C14" s="293" t="s">
        <v>812</v>
      </c>
      <c r="D14" s="293" t="s">
        <v>813</v>
      </c>
      <c r="E14" s="293" t="s">
        <v>806</v>
      </c>
      <c r="F14" s="279">
        <v>25500</v>
      </c>
      <c r="G14" s="279" t="s">
        <v>814</v>
      </c>
      <c r="H14" s="279">
        <f t="shared" si="0"/>
        <v>4500</v>
      </c>
      <c r="I14" s="279">
        <v>5</v>
      </c>
      <c r="J14" s="280">
        <f t="shared" si="1"/>
        <v>200.8125</v>
      </c>
      <c r="K14" s="279">
        <v>20</v>
      </c>
      <c r="L14" s="281">
        <f t="shared" si="2"/>
        <v>1475.8125</v>
      </c>
      <c r="M14" s="294" t="s">
        <v>814</v>
      </c>
      <c r="N14" s="279">
        <v>20</v>
      </c>
      <c r="O14" s="280">
        <f t="shared" si="3"/>
        <v>4016.25</v>
      </c>
      <c r="P14" s="283">
        <f t="shared" si="4"/>
        <v>29516.25</v>
      </c>
      <c r="Q14" s="279">
        <f t="shared" si="20"/>
        <v>26172</v>
      </c>
      <c r="R14" s="279">
        <f t="shared" si="5"/>
        <v>22525</v>
      </c>
      <c r="S14" s="279">
        <f t="shared" si="5"/>
        <v>3647</v>
      </c>
      <c r="T14" s="280">
        <f t="shared" si="6"/>
        <v>3344.25</v>
      </c>
      <c r="U14" s="279" t="s">
        <v>778</v>
      </c>
      <c r="V14" s="295" t="s">
        <v>779</v>
      </c>
      <c r="W14" s="279">
        <v>1275</v>
      </c>
      <c r="X14" s="279">
        <v>297</v>
      </c>
      <c r="Y14" s="296">
        <f t="shared" si="7"/>
        <v>1572</v>
      </c>
      <c r="Z14" s="295" t="s">
        <v>788</v>
      </c>
      <c r="AA14" s="279">
        <v>1700</v>
      </c>
      <c r="AB14" s="279">
        <v>268</v>
      </c>
      <c r="AC14" s="296">
        <f>SUM(AA14:AB14)</f>
        <v>1968</v>
      </c>
      <c r="AD14" s="295" t="s">
        <v>780</v>
      </c>
      <c r="AE14" s="279">
        <v>1700</v>
      </c>
      <c r="AF14" s="279">
        <v>268</v>
      </c>
      <c r="AG14" s="296">
        <f>SUM(AE14:AF14)</f>
        <v>1968</v>
      </c>
      <c r="AH14" s="295" t="s">
        <v>781</v>
      </c>
      <c r="AI14" s="279">
        <v>1275</v>
      </c>
      <c r="AJ14" s="279">
        <v>201</v>
      </c>
      <c r="AK14" s="296">
        <f t="shared" si="21"/>
        <v>1476</v>
      </c>
      <c r="AL14" s="297" t="s">
        <v>782</v>
      </c>
      <c r="AM14" s="298">
        <v>1275</v>
      </c>
      <c r="AN14" s="298">
        <v>201</v>
      </c>
      <c r="AO14" s="296">
        <f t="shared" si="10"/>
        <v>1476</v>
      </c>
      <c r="AP14" s="297" t="s">
        <v>789</v>
      </c>
      <c r="AQ14" s="298">
        <v>1275</v>
      </c>
      <c r="AR14" s="298">
        <v>201</v>
      </c>
      <c r="AS14" s="296">
        <f t="shared" si="11"/>
        <v>1476</v>
      </c>
      <c r="AT14" s="297" t="s">
        <v>790</v>
      </c>
      <c r="AU14" s="298">
        <v>1275</v>
      </c>
      <c r="AV14" s="298">
        <v>201</v>
      </c>
      <c r="AW14" s="296">
        <f t="shared" si="12"/>
        <v>1476</v>
      </c>
      <c r="AX14" s="297" t="s">
        <v>783</v>
      </c>
      <c r="AY14" s="298">
        <v>1275</v>
      </c>
      <c r="AZ14" s="298">
        <v>201</v>
      </c>
      <c r="BA14" s="296">
        <f t="shared" si="13"/>
        <v>1476</v>
      </c>
      <c r="BB14" s="297" t="s">
        <v>794</v>
      </c>
      <c r="BC14" s="298">
        <v>1275</v>
      </c>
      <c r="BD14" s="298">
        <v>201</v>
      </c>
      <c r="BE14" s="296">
        <f t="shared" si="14"/>
        <v>1476</v>
      </c>
      <c r="BF14" s="298" t="s">
        <v>801</v>
      </c>
      <c r="BG14" s="298">
        <v>1275</v>
      </c>
      <c r="BH14" s="298">
        <v>201</v>
      </c>
      <c r="BI14" s="296">
        <f>SUM(BG14:BH14)</f>
        <v>1476</v>
      </c>
      <c r="BJ14" s="297" t="s">
        <v>802</v>
      </c>
      <c r="BK14" s="298">
        <v>1275</v>
      </c>
      <c r="BL14" s="298">
        <v>201</v>
      </c>
      <c r="BM14" s="296">
        <f t="shared" si="22"/>
        <v>1476</v>
      </c>
      <c r="BN14" s="299">
        <v>39275</v>
      </c>
      <c r="BO14" s="298">
        <v>1275</v>
      </c>
      <c r="BP14" s="298">
        <v>201</v>
      </c>
      <c r="BQ14" s="296">
        <f t="shared" si="23"/>
        <v>1476</v>
      </c>
      <c r="BR14" s="299">
        <v>39511</v>
      </c>
      <c r="BS14" s="298">
        <v>1275</v>
      </c>
      <c r="BT14" s="298">
        <v>201</v>
      </c>
      <c r="BU14" s="296">
        <f t="shared" si="24"/>
        <v>1476</v>
      </c>
      <c r="BV14" s="298" t="s">
        <v>795</v>
      </c>
      <c r="BW14" s="298">
        <v>1275</v>
      </c>
      <c r="BX14" s="298">
        <v>201</v>
      </c>
      <c r="BY14" s="296">
        <f t="shared" si="25"/>
        <v>1476</v>
      </c>
      <c r="BZ14" s="299">
        <v>39669</v>
      </c>
      <c r="CA14" s="298">
        <v>1275</v>
      </c>
      <c r="CB14" s="298">
        <v>201</v>
      </c>
      <c r="CC14" s="296">
        <f>SUM(CA14:CB14)</f>
        <v>1476</v>
      </c>
      <c r="CD14" s="298" t="s">
        <v>803</v>
      </c>
      <c r="CE14" s="298">
        <v>1275</v>
      </c>
      <c r="CF14" s="298">
        <v>201</v>
      </c>
      <c r="CG14" s="296">
        <f>SUM(CE14:CF14)</f>
        <v>1476</v>
      </c>
      <c r="CH14" s="299">
        <v>40058</v>
      </c>
      <c r="CI14" s="298">
        <v>1275</v>
      </c>
      <c r="CJ14" s="298">
        <v>201</v>
      </c>
      <c r="CK14" s="296">
        <f>SUM(CI14:CJ14)</f>
        <v>1476</v>
      </c>
      <c r="CL14" s="298"/>
      <c r="CM14" s="298"/>
      <c r="CN14" s="298"/>
      <c r="CO14" s="298"/>
      <c r="CP14" s="298"/>
      <c r="CQ14" s="298"/>
      <c r="CR14" s="298"/>
      <c r="CS14" s="298"/>
      <c r="CT14" s="298"/>
      <c r="CU14" s="298"/>
      <c r="CV14" s="298"/>
      <c r="CW14" s="298"/>
      <c r="CX14" s="300">
        <v>1</v>
      </c>
      <c r="CY14" s="279">
        <v>25500</v>
      </c>
      <c r="CZ14" s="279"/>
      <c r="DA14" s="279"/>
      <c r="DB14" s="279">
        <v>1</v>
      </c>
      <c r="DC14" s="279">
        <v>25500</v>
      </c>
      <c r="DD14" s="279"/>
      <c r="DE14" s="279"/>
      <c r="DF14" s="279"/>
      <c r="DG14" s="279"/>
      <c r="DH14" s="279"/>
      <c r="DI14" s="279"/>
      <c r="DJ14" s="279"/>
      <c r="DK14" s="279"/>
      <c r="DL14" s="279"/>
      <c r="DM14" s="301"/>
      <c r="DN14" s="302">
        <f t="shared" si="19"/>
        <v>1</v>
      </c>
      <c r="DO14" s="302">
        <f t="shared" si="19"/>
        <v>25500</v>
      </c>
      <c r="DP14" s="112">
        <v>1</v>
      </c>
      <c r="DQ14" s="112">
        <v>25500</v>
      </c>
      <c r="DR14" s="112"/>
      <c r="DS14" s="261"/>
      <c r="DT14" s="112"/>
      <c r="DU14" s="303">
        <v>1</v>
      </c>
      <c r="DV14" s="261"/>
      <c r="DW14" s="112"/>
      <c r="DX14" s="112"/>
      <c r="DY14" s="112"/>
      <c r="DZ14" s="112"/>
      <c r="EA14" s="112"/>
    </row>
    <row r="15" spans="1:131" ht="51">
      <c r="A15" s="291">
        <v>8</v>
      </c>
      <c r="B15" s="292">
        <v>8</v>
      </c>
      <c r="C15" s="293" t="s">
        <v>815</v>
      </c>
      <c r="D15" s="293" t="s">
        <v>816</v>
      </c>
      <c r="E15" s="293" t="s">
        <v>806</v>
      </c>
      <c r="F15" s="279">
        <v>25500</v>
      </c>
      <c r="G15" s="279" t="s">
        <v>817</v>
      </c>
      <c r="H15" s="279">
        <f t="shared" si="0"/>
        <v>4500</v>
      </c>
      <c r="I15" s="279">
        <v>5</v>
      </c>
      <c r="J15" s="280">
        <f t="shared" si="1"/>
        <v>200.8125</v>
      </c>
      <c r="K15" s="279">
        <v>20</v>
      </c>
      <c r="L15" s="281">
        <f t="shared" si="2"/>
        <v>1475.8125</v>
      </c>
      <c r="M15" s="294" t="s">
        <v>817</v>
      </c>
      <c r="N15" s="279">
        <v>20</v>
      </c>
      <c r="O15" s="280">
        <f t="shared" si="3"/>
        <v>4016.25</v>
      </c>
      <c r="P15" s="283">
        <f t="shared" si="4"/>
        <v>29516.25</v>
      </c>
      <c r="Q15" s="279">
        <f t="shared" si="20"/>
        <v>3048</v>
      </c>
      <c r="R15" s="279">
        <f t="shared" si="5"/>
        <v>2550</v>
      </c>
      <c r="S15" s="279">
        <f t="shared" si="5"/>
        <v>498</v>
      </c>
      <c r="T15" s="280">
        <f t="shared" si="6"/>
        <v>26468.25</v>
      </c>
      <c r="U15" s="279" t="s">
        <v>778</v>
      </c>
      <c r="V15" s="295" t="s">
        <v>779</v>
      </c>
      <c r="W15" s="279">
        <v>1275</v>
      </c>
      <c r="X15" s="279">
        <v>297</v>
      </c>
      <c r="Y15" s="296">
        <f t="shared" si="7"/>
        <v>1572</v>
      </c>
      <c r="Z15" s="295" t="s">
        <v>818</v>
      </c>
      <c r="AA15" s="279">
        <v>1275</v>
      </c>
      <c r="AB15" s="279">
        <v>201</v>
      </c>
      <c r="AC15" s="296">
        <f>SUM(AA15:AB15)</f>
        <v>1476</v>
      </c>
      <c r="AD15" s="295"/>
      <c r="AE15" s="279"/>
      <c r="AF15" s="279"/>
      <c r="AG15" s="296"/>
      <c r="AH15" s="295"/>
      <c r="AI15" s="279"/>
      <c r="AJ15" s="279"/>
      <c r="AK15" s="296">
        <f t="shared" si="21"/>
        <v>0</v>
      </c>
      <c r="AL15" s="298"/>
      <c r="AM15" s="298"/>
      <c r="AN15" s="298"/>
      <c r="AO15" s="296">
        <f t="shared" si="10"/>
        <v>0</v>
      </c>
      <c r="AP15" s="298"/>
      <c r="AQ15" s="298"/>
      <c r="AR15" s="298"/>
      <c r="AS15" s="296">
        <f t="shared" si="11"/>
        <v>0</v>
      </c>
      <c r="AT15" s="298"/>
      <c r="AU15" s="298"/>
      <c r="AV15" s="298"/>
      <c r="AW15" s="296">
        <f t="shared" si="12"/>
        <v>0</v>
      </c>
      <c r="AX15" s="298"/>
      <c r="AY15" s="298"/>
      <c r="AZ15" s="298"/>
      <c r="BA15" s="296">
        <f t="shared" si="13"/>
        <v>0</v>
      </c>
      <c r="BB15" s="298"/>
      <c r="BC15" s="298"/>
      <c r="BD15" s="298"/>
      <c r="BE15" s="296">
        <f t="shared" si="14"/>
        <v>0</v>
      </c>
      <c r="BF15" s="298"/>
      <c r="BG15" s="298"/>
      <c r="BH15" s="298"/>
      <c r="BI15" s="296">
        <f>SUM(BG15:BH15)</f>
        <v>0</v>
      </c>
      <c r="BJ15" s="298"/>
      <c r="BK15" s="298"/>
      <c r="BL15" s="298"/>
      <c r="BM15" s="296">
        <f t="shared" si="22"/>
        <v>0</v>
      </c>
      <c r="BN15" s="298"/>
      <c r="BO15" s="298"/>
      <c r="BP15" s="298"/>
      <c r="BQ15" s="296">
        <f t="shared" si="23"/>
        <v>0</v>
      </c>
      <c r="BR15" s="298"/>
      <c r="BS15" s="298"/>
      <c r="BT15" s="298"/>
      <c r="BU15" s="296">
        <f t="shared" si="24"/>
        <v>0</v>
      </c>
      <c r="BV15" s="298"/>
      <c r="BW15" s="298"/>
      <c r="BX15" s="298"/>
      <c r="BY15" s="296">
        <f t="shared" si="25"/>
        <v>0</v>
      </c>
      <c r="BZ15" s="298"/>
      <c r="CA15" s="298"/>
      <c r="CB15" s="298"/>
      <c r="CC15" s="296">
        <f>SUM(CA15:CB15)</f>
        <v>0</v>
      </c>
      <c r="CD15" s="298"/>
      <c r="CE15" s="298"/>
      <c r="CF15" s="298"/>
      <c r="CG15" s="296">
        <f>SUM(CE15:CF15)</f>
        <v>0</v>
      </c>
      <c r="CH15" s="298"/>
      <c r="CI15" s="298"/>
      <c r="CJ15" s="298"/>
      <c r="CK15" s="296">
        <f>SUM(CI15:CJ15)</f>
        <v>0</v>
      </c>
      <c r="CL15" s="298"/>
      <c r="CM15" s="298"/>
      <c r="CN15" s="298"/>
      <c r="CO15" s="298"/>
      <c r="CP15" s="298"/>
      <c r="CQ15" s="298"/>
      <c r="CR15" s="298"/>
      <c r="CS15" s="298"/>
      <c r="CT15" s="298"/>
      <c r="CU15" s="298"/>
      <c r="CV15" s="298"/>
      <c r="CW15" s="298"/>
      <c r="CX15" s="300" t="s">
        <v>773</v>
      </c>
      <c r="CY15" s="279"/>
      <c r="CZ15" s="279">
        <v>1</v>
      </c>
      <c r="DA15" s="279">
        <v>25500</v>
      </c>
      <c r="DB15" s="279">
        <v>1</v>
      </c>
      <c r="DC15" s="279">
        <v>25500</v>
      </c>
      <c r="DD15" s="279"/>
      <c r="DE15" s="279"/>
      <c r="DF15" s="279"/>
      <c r="DG15" s="279"/>
      <c r="DH15" s="279"/>
      <c r="DI15" s="279"/>
      <c r="DJ15" s="279"/>
      <c r="DK15" s="279"/>
      <c r="DL15" s="279"/>
      <c r="DM15" s="301"/>
      <c r="DN15" s="302">
        <f t="shared" si="19"/>
        <v>1</v>
      </c>
      <c r="DO15" s="302">
        <f t="shared" si="19"/>
        <v>25500</v>
      </c>
      <c r="DP15" s="112">
        <v>1</v>
      </c>
      <c r="DQ15" s="112">
        <v>25500</v>
      </c>
      <c r="DR15" s="112"/>
      <c r="DS15" s="261"/>
      <c r="DT15" s="112"/>
      <c r="DU15" s="303"/>
      <c r="DV15" s="261"/>
      <c r="DW15" s="112">
        <v>1</v>
      </c>
      <c r="DX15" s="112">
        <v>25500</v>
      </c>
      <c r="DY15" s="112"/>
      <c r="DZ15" s="112"/>
      <c r="EA15" s="112"/>
    </row>
    <row r="16" spans="1:131" ht="63.75">
      <c r="A16" s="291">
        <v>9</v>
      </c>
      <c r="B16" s="292">
        <v>9</v>
      </c>
      <c r="C16" s="293" t="s">
        <v>819</v>
      </c>
      <c r="D16" s="293" t="s">
        <v>820</v>
      </c>
      <c r="E16" s="293" t="s">
        <v>821</v>
      </c>
      <c r="F16" s="279">
        <v>29750</v>
      </c>
      <c r="G16" s="279" t="s">
        <v>822</v>
      </c>
      <c r="H16" s="279">
        <f t="shared" si="0"/>
        <v>5250</v>
      </c>
      <c r="I16" s="279">
        <v>5</v>
      </c>
      <c r="J16" s="280">
        <f t="shared" si="1"/>
        <v>234.28125</v>
      </c>
      <c r="K16" s="279">
        <v>20</v>
      </c>
      <c r="L16" s="281">
        <f t="shared" si="2"/>
        <v>1721.78125</v>
      </c>
      <c r="M16" s="294" t="s">
        <v>822</v>
      </c>
      <c r="N16" s="279">
        <v>20</v>
      </c>
      <c r="O16" s="280">
        <f t="shared" si="3"/>
        <v>4685.625</v>
      </c>
      <c r="P16" s="283">
        <f t="shared" si="4"/>
        <v>34435.625</v>
      </c>
      <c r="Q16" s="279">
        <f t="shared" si="20"/>
        <v>13908</v>
      </c>
      <c r="R16" s="279">
        <f t="shared" si="5"/>
        <v>11904</v>
      </c>
      <c r="S16" s="279">
        <f t="shared" si="5"/>
        <v>2004</v>
      </c>
      <c r="T16" s="280">
        <f t="shared" si="6"/>
        <v>20527.625</v>
      </c>
      <c r="U16" s="279" t="s">
        <v>778</v>
      </c>
      <c r="V16" s="295" t="s">
        <v>779</v>
      </c>
      <c r="W16" s="279">
        <v>1488</v>
      </c>
      <c r="X16" s="279">
        <v>366</v>
      </c>
      <c r="Y16" s="296">
        <f t="shared" si="7"/>
        <v>1854</v>
      </c>
      <c r="Z16" s="295" t="s">
        <v>788</v>
      </c>
      <c r="AA16" s="279">
        <v>1488</v>
      </c>
      <c r="AB16" s="279">
        <v>234</v>
      </c>
      <c r="AC16" s="296">
        <f>SUM(AA16:AB16)</f>
        <v>1722</v>
      </c>
      <c r="AD16" s="295" t="s">
        <v>780</v>
      </c>
      <c r="AE16" s="279">
        <v>1488</v>
      </c>
      <c r="AF16" s="279">
        <v>234</v>
      </c>
      <c r="AG16" s="296">
        <f>SUM(AE16:AF16)</f>
        <v>1722</v>
      </c>
      <c r="AH16" s="295" t="s">
        <v>781</v>
      </c>
      <c r="AI16" s="279">
        <v>1488</v>
      </c>
      <c r="AJ16" s="279">
        <v>234</v>
      </c>
      <c r="AK16" s="296">
        <f t="shared" si="21"/>
        <v>1722</v>
      </c>
      <c r="AL16" s="297" t="s">
        <v>782</v>
      </c>
      <c r="AM16" s="298">
        <v>1488</v>
      </c>
      <c r="AN16" s="298">
        <v>234</v>
      </c>
      <c r="AO16" s="296">
        <f t="shared" si="10"/>
        <v>1722</v>
      </c>
      <c r="AP16" s="297" t="s">
        <v>789</v>
      </c>
      <c r="AQ16" s="298">
        <v>1488</v>
      </c>
      <c r="AR16" s="298">
        <v>234</v>
      </c>
      <c r="AS16" s="296">
        <f t="shared" si="11"/>
        <v>1722</v>
      </c>
      <c r="AT16" s="297" t="s">
        <v>790</v>
      </c>
      <c r="AU16" s="298">
        <v>1488</v>
      </c>
      <c r="AV16" s="298">
        <v>234</v>
      </c>
      <c r="AW16" s="296">
        <f t="shared" si="12"/>
        <v>1722</v>
      </c>
      <c r="AX16" s="297" t="s">
        <v>783</v>
      </c>
      <c r="AY16" s="298">
        <v>1488</v>
      </c>
      <c r="AZ16" s="298">
        <v>234</v>
      </c>
      <c r="BA16" s="296">
        <f t="shared" si="13"/>
        <v>1722</v>
      </c>
      <c r="BB16" s="298"/>
      <c r="BC16" s="298"/>
      <c r="BD16" s="298"/>
      <c r="BE16" s="296">
        <f t="shared" si="14"/>
        <v>0</v>
      </c>
      <c r="BF16" s="298"/>
      <c r="BG16" s="298"/>
      <c r="BH16" s="298"/>
      <c r="BI16" s="296">
        <f>SUM(BG16:BH16)</f>
        <v>0</v>
      </c>
      <c r="BJ16" s="298"/>
      <c r="BK16" s="298"/>
      <c r="BL16" s="298"/>
      <c r="BM16" s="296">
        <f t="shared" si="22"/>
        <v>0</v>
      </c>
      <c r="BN16" s="298"/>
      <c r="BO16" s="298"/>
      <c r="BP16" s="298"/>
      <c r="BQ16" s="296">
        <f t="shared" si="23"/>
        <v>0</v>
      </c>
      <c r="BR16" s="298"/>
      <c r="BS16" s="298"/>
      <c r="BT16" s="298"/>
      <c r="BU16" s="296">
        <f t="shared" si="24"/>
        <v>0</v>
      </c>
      <c r="BV16" s="298"/>
      <c r="BW16" s="298"/>
      <c r="BX16" s="298"/>
      <c r="BY16" s="296">
        <f t="shared" si="25"/>
        <v>0</v>
      </c>
      <c r="BZ16" s="298"/>
      <c r="CA16" s="298"/>
      <c r="CB16" s="298"/>
      <c r="CC16" s="296">
        <f>SUM(CA16:CB16)</f>
        <v>0</v>
      </c>
      <c r="CD16" s="298"/>
      <c r="CE16" s="298"/>
      <c r="CF16" s="298"/>
      <c r="CG16" s="296">
        <f>SUM(CE16:CF16)</f>
        <v>0</v>
      </c>
      <c r="CH16" s="298"/>
      <c r="CI16" s="298"/>
      <c r="CJ16" s="298"/>
      <c r="CK16" s="296">
        <f>SUM(CI16:CJ16)</f>
        <v>0</v>
      </c>
      <c r="CL16" s="298"/>
      <c r="CM16" s="298"/>
      <c r="CN16" s="298"/>
      <c r="CO16" s="298"/>
      <c r="CP16" s="298"/>
      <c r="CQ16" s="298"/>
      <c r="CR16" s="298"/>
      <c r="CS16" s="298"/>
      <c r="CT16" s="298"/>
      <c r="CU16" s="298"/>
      <c r="CV16" s="298"/>
      <c r="CW16" s="298"/>
      <c r="CX16" s="300">
        <v>1</v>
      </c>
      <c r="CY16" s="279">
        <v>29750</v>
      </c>
      <c r="CZ16" s="279"/>
      <c r="DA16" s="279"/>
      <c r="DB16" s="279"/>
      <c r="DC16" s="279"/>
      <c r="DD16" s="279">
        <v>1</v>
      </c>
      <c r="DE16" s="279">
        <v>29750</v>
      </c>
      <c r="DF16" s="279"/>
      <c r="DG16" s="279"/>
      <c r="DH16" s="279"/>
      <c r="DI16" s="279"/>
      <c r="DJ16" s="279"/>
      <c r="DK16" s="279"/>
      <c r="DL16" s="279"/>
      <c r="DM16" s="301"/>
      <c r="DN16" s="302">
        <f t="shared" si="19"/>
        <v>1</v>
      </c>
      <c r="DO16" s="302">
        <f t="shared" si="19"/>
        <v>29750</v>
      </c>
      <c r="DP16" s="112">
        <v>1</v>
      </c>
      <c r="DQ16" s="112">
        <v>29750</v>
      </c>
      <c r="DR16" s="112"/>
      <c r="DS16" s="261"/>
      <c r="DT16" s="112"/>
      <c r="DU16" s="303">
        <v>1</v>
      </c>
      <c r="DV16" s="261"/>
      <c r="DW16" s="112"/>
      <c r="DX16" s="112"/>
      <c r="DY16" s="112"/>
      <c r="DZ16" s="112"/>
      <c r="EA16" s="112"/>
    </row>
    <row r="17" spans="1:131" ht="63.75">
      <c r="A17" s="291">
        <v>10</v>
      </c>
      <c r="B17" s="292">
        <v>10</v>
      </c>
      <c r="C17" s="293" t="s">
        <v>823</v>
      </c>
      <c r="D17" s="293" t="s">
        <v>824</v>
      </c>
      <c r="E17" s="293" t="s">
        <v>825</v>
      </c>
      <c r="F17" s="279">
        <v>29750</v>
      </c>
      <c r="G17" s="279" t="s">
        <v>826</v>
      </c>
      <c r="H17" s="279">
        <f t="shared" si="0"/>
        <v>5250</v>
      </c>
      <c r="I17" s="279">
        <v>5</v>
      </c>
      <c r="J17" s="280">
        <f t="shared" si="1"/>
        <v>234.28125</v>
      </c>
      <c r="K17" s="279">
        <v>20</v>
      </c>
      <c r="L17" s="281">
        <f t="shared" si="2"/>
        <v>1721.78125</v>
      </c>
      <c r="M17" s="294" t="s">
        <v>826</v>
      </c>
      <c r="N17" s="279">
        <v>20</v>
      </c>
      <c r="O17" s="280">
        <f t="shared" si="3"/>
        <v>4685.625</v>
      </c>
      <c r="P17" s="283">
        <f t="shared" si="4"/>
        <v>34435.625</v>
      </c>
      <c r="Q17" s="279">
        <f t="shared" si="20"/>
        <v>7030</v>
      </c>
      <c r="R17" s="279">
        <f t="shared" si="5"/>
        <v>5718</v>
      </c>
      <c r="S17" s="279">
        <f t="shared" si="5"/>
        <v>1312</v>
      </c>
      <c r="T17" s="280">
        <f t="shared" si="6"/>
        <v>27405.625</v>
      </c>
      <c r="U17" s="279" t="s">
        <v>778</v>
      </c>
      <c r="V17" s="295" t="s">
        <v>779</v>
      </c>
      <c r="W17" s="279">
        <v>1488</v>
      </c>
      <c r="X17" s="279">
        <v>376</v>
      </c>
      <c r="Y17" s="296">
        <f t="shared" si="7"/>
        <v>1864</v>
      </c>
      <c r="Z17" s="295" t="s">
        <v>780</v>
      </c>
      <c r="AA17" s="279">
        <v>1488</v>
      </c>
      <c r="AB17" s="279">
        <v>234</v>
      </c>
      <c r="AC17" s="296">
        <f>SUM(AA17:AB17)</f>
        <v>1722</v>
      </c>
      <c r="AD17" s="295" t="s">
        <v>800</v>
      </c>
      <c r="AE17" s="279">
        <v>1254</v>
      </c>
      <c r="AF17" s="279">
        <v>468</v>
      </c>
      <c r="AG17" s="296">
        <f>SUM(AE17:AF17)</f>
        <v>1722</v>
      </c>
      <c r="AH17" s="295" t="s">
        <v>827</v>
      </c>
      <c r="AI17" s="279">
        <v>1488</v>
      </c>
      <c r="AJ17" s="279">
        <v>234</v>
      </c>
      <c r="AK17" s="296">
        <f t="shared" si="21"/>
        <v>1722</v>
      </c>
      <c r="AL17" s="299"/>
      <c r="AM17" s="298"/>
      <c r="AN17" s="298"/>
      <c r="AO17" s="296">
        <f t="shared" si="10"/>
        <v>0</v>
      </c>
      <c r="AP17" s="298"/>
      <c r="AQ17" s="298"/>
      <c r="AR17" s="298"/>
      <c r="AS17" s="296">
        <f t="shared" si="11"/>
        <v>0</v>
      </c>
      <c r="AT17" s="298"/>
      <c r="AU17" s="298"/>
      <c r="AV17" s="298"/>
      <c r="AW17" s="296">
        <f t="shared" si="12"/>
        <v>0</v>
      </c>
      <c r="AX17" s="298"/>
      <c r="AY17" s="298"/>
      <c r="AZ17" s="298"/>
      <c r="BA17" s="296">
        <f t="shared" si="13"/>
        <v>0</v>
      </c>
      <c r="BB17" s="298"/>
      <c r="BC17" s="298"/>
      <c r="BD17" s="298"/>
      <c r="BE17" s="296">
        <f t="shared" si="14"/>
        <v>0</v>
      </c>
      <c r="BF17" s="298"/>
      <c r="BG17" s="298"/>
      <c r="BH17" s="298"/>
      <c r="BI17" s="296">
        <f>SUM(BG17:BH17)</f>
        <v>0</v>
      </c>
      <c r="BJ17" s="298"/>
      <c r="BK17" s="298"/>
      <c r="BL17" s="298"/>
      <c r="BM17" s="296">
        <f t="shared" si="22"/>
        <v>0</v>
      </c>
      <c r="BN17" s="298"/>
      <c r="BO17" s="298"/>
      <c r="BP17" s="298"/>
      <c r="BQ17" s="296">
        <f t="shared" si="23"/>
        <v>0</v>
      </c>
      <c r="BR17" s="298"/>
      <c r="BS17" s="298"/>
      <c r="BT17" s="298"/>
      <c r="BU17" s="296">
        <f t="shared" si="24"/>
        <v>0</v>
      </c>
      <c r="BV17" s="298"/>
      <c r="BW17" s="298"/>
      <c r="BX17" s="298"/>
      <c r="BY17" s="296">
        <f t="shared" si="25"/>
        <v>0</v>
      </c>
      <c r="BZ17" s="298"/>
      <c r="CA17" s="298"/>
      <c r="CB17" s="298"/>
      <c r="CC17" s="296">
        <f>SUM(CA17:CB17)</f>
        <v>0</v>
      </c>
      <c r="CD17" s="298"/>
      <c r="CE17" s="298"/>
      <c r="CF17" s="298"/>
      <c r="CG17" s="296">
        <f>SUM(CE17:CF17)</f>
        <v>0</v>
      </c>
      <c r="CH17" s="298"/>
      <c r="CI17" s="298"/>
      <c r="CJ17" s="298"/>
      <c r="CK17" s="296">
        <f>SUM(CI17:CJ17)</f>
        <v>0</v>
      </c>
      <c r="CL17" s="298"/>
      <c r="CM17" s="298"/>
      <c r="CN17" s="298"/>
      <c r="CO17" s="298"/>
      <c r="CP17" s="298"/>
      <c r="CQ17" s="298"/>
      <c r="CR17" s="298"/>
      <c r="CS17" s="298"/>
      <c r="CT17" s="298"/>
      <c r="CU17" s="298"/>
      <c r="CV17" s="298"/>
      <c r="CW17" s="298"/>
      <c r="CX17" s="300">
        <v>1</v>
      </c>
      <c r="CY17" s="279">
        <v>29750</v>
      </c>
      <c r="CZ17" s="279"/>
      <c r="DA17" s="279"/>
      <c r="DB17" s="279"/>
      <c r="DC17" s="279"/>
      <c r="DD17" s="279">
        <v>1</v>
      </c>
      <c r="DE17" s="279">
        <v>29750</v>
      </c>
      <c r="DF17" s="279"/>
      <c r="DG17" s="279"/>
      <c r="DH17" s="279"/>
      <c r="DI17" s="279"/>
      <c r="DJ17" s="279"/>
      <c r="DK17" s="279"/>
      <c r="DL17" s="279"/>
      <c r="DM17" s="301"/>
      <c r="DN17" s="302">
        <f t="shared" si="19"/>
        <v>1</v>
      </c>
      <c r="DO17" s="302">
        <f t="shared" si="19"/>
        <v>29750</v>
      </c>
      <c r="DP17" s="112">
        <v>1</v>
      </c>
      <c r="DQ17" s="112">
        <v>29750</v>
      </c>
      <c r="DR17" s="112"/>
      <c r="DS17" s="261"/>
      <c r="DT17" s="112"/>
      <c r="DU17" s="303">
        <v>1</v>
      </c>
      <c r="DV17" s="261"/>
      <c r="DW17" s="112"/>
      <c r="DX17" s="112"/>
      <c r="DY17" s="112"/>
      <c r="DZ17" s="112"/>
      <c r="EA17" s="112"/>
    </row>
    <row r="18" spans="1:131" ht="63.75">
      <c r="A18" s="291">
        <v>11</v>
      </c>
      <c r="B18" s="292">
        <v>11</v>
      </c>
      <c r="C18" s="293" t="s">
        <v>828</v>
      </c>
      <c r="D18" s="293" t="s">
        <v>829</v>
      </c>
      <c r="E18" s="293" t="s">
        <v>830</v>
      </c>
      <c r="F18" s="279">
        <v>34000</v>
      </c>
      <c r="G18" s="279" t="s">
        <v>831</v>
      </c>
      <c r="H18" s="279">
        <f t="shared" si="0"/>
        <v>6000</v>
      </c>
      <c r="I18" s="279">
        <v>5</v>
      </c>
      <c r="J18" s="280">
        <f t="shared" si="1"/>
        <v>267.75</v>
      </c>
      <c r="K18" s="279">
        <v>20</v>
      </c>
      <c r="L18" s="281">
        <f t="shared" si="2"/>
        <v>1967.75</v>
      </c>
      <c r="M18" s="294" t="s">
        <v>831</v>
      </c>
      <c r="N18" s="279">
        <v>20</v>
      </c>
      <c r="O18" s="280">
        <f t="shared" si="3"/>
        <v>5355</v>
      </c>
      <c r="P18" s="283">
        <f t="shared" si="4"/>
        <v>39355</v>
      </c>
      <c r="Q18" s="279">
        <f t="shared" si="20"/>
        <v>7492</v>
      </c>
      <c r="R18" s="279">
        <f t="shared" si="5"/>
        <v>6107</v>
      </c>
      <c r="S18" s="279">
        <f t="shared" si="5"/>
        <v>1385</v>
      </c>
      <c r="T18" s="280">
        <f t="shared" si="6"/>
        <v>31863</v>
      </c>
      <c r="U18" s="279" t="s">
        <v>778</v>
      </c>
      <c r="V18" s="295" t="s">
        <v>779</v>
      </c>
      <c r="W18" s="279">
        <v>1700</v>
      </c>
      <c r="X18" s="279">
        <v>380</v>
      </c>
      <c r="Y18" s="296">
        <f t="shared" si="7"/>
        <v>2080</v>
      </c>
      <c r="Z18" s="295" t="s">
        <v>788</v>
      </c>
      <c r="AA18" s="279">
        <v>1275</v>
      </c>
      <c r="AB18" s="279">
        <v>201</v>
      </c>
      <c r="AC18" s="296">
        <f>SUM(AA18:AB18)</f>
        <v>1476</v>
      </c>
      <c r="AD18" s="295" t="s">
        <v>780</v>
      </c>
      <c r="AE18" s="279">
        <v>1700</v>
      </c>
      <c r="AF18" s="279">
        <v>268</v>
      </c>
      <c r="AG18" s="296">
        <f>SUM(AE18:AF18)</f>
        <v>1968</v>
      </c>
      <c r="AH18" s="295" t="s">
        <v>781</v>
      </c>
      <c r="AI18" s="279">
        <v>1432</v>
      </c>
      <c r="AJ18" s="279">
        <v>536</v>
      </c>
      <c r="AK18" s="296">
        <f t="shared" si="21"/>
        <v>1968</v>
      </c>
      <c r="AL18" s="298"/>
      <c r="AM18" s="298"/>
      <c r="AN18" s="298"/>
      <c r="AO18" s="296">
        <f t="shared" si="10"/>
        <v>0</v>
      </c>
      <c r="AP18" s="298"/>
      <c r="AQ18" s="298"/>
      <c r="AR18" s="298"/>
      <c r="AS18" s="296">
        <f t="shared" si="11"/>
        <v>0</v>
      </c>
      <c r="AT18" s="298"/>
      <c r="AU18" s="298"/>
      <c r="AV18" s="298"/>
      <c r="AW18" s="296">
        <f t="shared" si="12"/>
        <v>0</v>
      </c>
      <c r="AX18" s="298"/>
      <c r="AY18" s="298"/>
      <c r="AZ18" s="298"/>
      <c r="BA18" s="296">
        <f t="shared" si="13"/>
        <v>0</v>
      </c>
      <c r="BB18" s="298"/>
      <c r="BC18" s="298"/>
      <c r="BD18" s="298"/>
      <c r="BE18" s="296">
        <f t="shared" si="14"/>
        <v>0</v>
      </c>
      <c r="BF18" s="298"/>
      <c r="BG18" s="298"/>
      <c r="BH18" s="298"/>
      <c r="BI18" s="296">
        <f>SUM(BG18:BH18)</f>
        <v>0</v>
      </c>
      <c r="BJ18" s="298"/>
      <c r="BK18" s="298"/>
      <c r="BL18" s="298"/>
      <c r="BM18" s="296">
        <f t="shared" si="22"/>
        <v>0</v>
      </c>
      <c r="BN18" s="298"/>
      <c r="BO18" s="298"/>
      <c r="BP18" s="298"/>
      <c r="BQ18" s="296">
        <f t="shared" si="23"/>
        <v>0</v>
      </c>
      <c r="BR18" s="298"/>
      <c r="BS18" s="298"/>
      <c r="BT18" s="298"/>
      <c r="BU18" s="296">
        <f t="shared" si="24"/>
        <v>0</v>
      </c>
      <c r="BV18" s="298"/>
      <c r="BW18" s="298"/>
      <c r="BX18" s="298"/>
      <c r="BY18" s="296">
        <f t="shared" si="25"/>
        <v>0</v>
      </c>
      <c r="BZ18" s="298"/>
      <c r="CA18" s="298"/>
      <c r="CB18" s="298"/>
      <c r="CC18" s="296">
        <f>SUM(CA18:CB18)</f>
        <v>0</v>
      </c>
      <c r="CD18" s="298"/>
      <c r="CE18" s="298"/>
      <c r="CF18" s="298"/>
      <c r="CG18" s="296">
        <f>SUM(CE18:CF18)</f>
        <v>0</v>
      </c>
      <c r="CH18" s="298"/>
      <c r="CI18" s="298"/>
      <c r="CJ18" s="298"/>
      <c r="CK18" s="296">
        <f>SUM(CI18:CJ18)</f>
        <v>0</v>
      </c>
      <c r="CL18" s="298"/>
      <c r="CM18" s="298"/>
      <c r="CN18" s="298"/>
      <c r="CO18" s="298"/>
      <c r="CP18" s="298"/>
      <c r="CQ18" s="298"/>
      <c r="CR18" s="298"/>
      <c r="CS18" s="298"/>
      <c r="CT18" s="298"/>
      <c r="CU18" s="298"/>
      <c r="CV18" s="298"/>
      <c r="CW18" s="298"/>
      <c r="CX18" s="300">
        <v>1</v>
      </c>
      <c r="CY18" s="279">
        <v>34000</v>
      </c>
      <c r="CZ18" s="279"/>
      <c r="DA18" s="279"/>
      <c r="DB18" s="279"/>
      <c r="DC18" s="279"/>
      <c r="DD18" s="279">
        <v>1</v>
      </c>
      <c r="DE18" s="279">
        <v>34000</v>
      </c>
      <c r="DF18" s="279"/>
      <c r="DG18" s="279"/>
      <c r="DH18" s="279"/>
      <c r="DI18" s="279"/>
      <c r="DJ18" s="279"/>
      <c r="DK18" s="279"/>
      <c r="DL18" s="279"/>
      <c r="DM18" s="301"/>
      <c r="DN18" s="302">
        <f t="shared" si="19"/>
        <v>1</v>
      </c>
      <c r="DO18" s="302">
        <f t="shared" si="19"/>
        <v>34000</v>
      </c>
      <c r="DP18" s="112">
        <v>1</v>
      </c>
      <c r="DQ18" s="112">
        <v>34000</v>
      </c>
      <c r="DR18" s="112"/>
      <c r="DS18" s="261"/>
      <c r="DT18" s="112"/>
      <c r="DU18" s="303">
        <v>1</v>
      </c>
      <c r="DV18" s="261"/>
      <c r="DW18" s="112"/>
      <c r="DX18" s="112"/>
      <c r="DY18" s="112"/>
      <c r="DZ18" s="112"/>
      <c r="EA18" s="112"/>
    </row>
    <row r="19" spans="1:131">
      <c r="A19" s="291"/>
      <c r="B19" s="292"/>
      <c r="C19" s="18" t="s">
        <v>738</v>
      </c>
      <c r="D19" s="293"/>
      <c r="E19" s="293"/>
      <c r="F19" s="304">
        <f>SUM(F8:F18)</f>
        <v>318750</v>
      </c>
      <c r="G19" s="280"/>
      <c r="H19" s="304">
        <f>SUM(H8:H18)</f>
        <v>56250</v>
      </c>
      <c r="I19" s="280"/>
      <c r="J19" s="304">
        <f>SUM(J8:J18)</f>
        <v>2510.15625</v>
      </c>
      <c r="K19" s="280"/>
      <c r="L19" s="304">
        <f>SUM(L8:L18)</f>
        <v>18447.65625</v>
      </c>
      <c r="M19" s="294"/>
      <c r="N19" s="304">
        <f t="shared" ref="N19:CA19" si="26">SUM(N8:N18)</f>
        <v>220</v>
      </c>
      <c r="O19" s="304">
        <f t="shared" si="26"/>
        <v>50203.125</v>
      </c>
      <c r="P19" s="304">
        <f t="shared" si="26"/>
        <v>368953.125</v>
      </c>
      <c r="Q19" s="305">
        <f t="shared" si="26"/>
        <v>170482</v>
      </c>
      <c r="R19" s="305">
        <f t="shared" si="26"/>
        <v>143378</v>
      </c>
      <c r="S19" s="305">
        <f t="shared" si="26"/>
        <v>27104</v>
      </c>
      <c r="T19" s="305">
        <f t="shared" si="26"/>
        <v>198471.125</v>
      </c>
      <c r="U19" s="305">
        <f t="shared" si="26"/>
        <v>0</v>
      </c>
      <c r="V19" s="305">
        <f t="shared" si="26"/>
        <v>0</v>
      </c>
      <c r="W19" s="305">
        <f t="shared" si="26"/>
        <v>15940</v>
      </c>
      <c r="X19" s="305">
        <f t="shared" si="26"/>
        <v>3786</v>
      </c>
      <c r="Y19" s="305">
        <f t="shared" si="26"/>
        <v>19726</v>
      </c>
      <c r="Z19" s="305">
        <f t="shared" si="26"/>
        <v>0</v>
      </c>
      <c r="AA19" s="305">
        <f t="shared" si="26"/>
        <v>15515</v>
      </c>
      <c r="AB19" s="305">
        <f t="shared" si="26"/>
        <v>2443</v>
      </c>
      <c r="AC19" s="305">
        <f t="shared" si="26"/>
        <v>17958</v>
      </c>
      <c r="AD19" s="305">
        <f t="shared" si="26"/>
        <v>0</v>
      </c>
      <c r="AE19" s="305">
        <f t="shared" si="26"/>
        <v>16131</v>
      </c>
      <c r="AF19" s="305">
        <f t="shared" si="26"/>
        <v>2811</v>
      </c>
      <c r="AG19" s="305">
        <f t="shared" si="26"/>
        <v>18942</v>
      </c>
      <c r="AH19" s="305">
        <f t="shared" si="26"/>
        <v>0</v>
      </c>
      <c r="AI19" s="305">
        <f t="shared" si="26"/>
        <v>14397</v>
      </c>
      <c r="AJ19" s="305">
        <f t="shared" si="26"/>
        <v>2577</v>
      </c>
      <c r="AK19" s="305">
        <f t="shared" si="26"/>
        <v>16974</v>
      </c>
      <c r="AL19" s="305">
        <f t="shared" si="26"/>
        <v>0</v>
      </c>
      <c r="AM19" s="305">
        <f t="shared" si="26"/>
        <v>10569</v>
      </c>
      <c r="AN19" s="305">
        <f t="shared" si="26"/>
        <v>2035</v>
      </c>
      <c r="AO19" s="305">
        <f t="shared" si="26"/>
        <v>12604</v>
      </c>
      <c r="AP19" s="305">
        <f t="shared" si="26"/>
        <v>39275</v>
      </c>
      <c r="AQ19" s="305">
        <f t="shared" si="26"/>
        <v>13134</v>
      </c>
      <c r="AR19" s="305">
        <f t="shared" si="26"/>
        <v>3147</v>
      </c>
      <c r="AS19" s="305">
        <f t="shared" si="26"/>
        <v>16281</v>
      </c>
      <c r="AT19" s="305">
        <f t="shared" si="26"/>
        <v>39275</v>
      </c>
      <c r="AU19" s="305">
        <f t="shared" si="26"/>
        <v>10100</v>
      </c>
      <c r="AV19" s="305">
        <f t="shared" si="26"/>
        <v>1740</v>
      </c>
      <c r="AW19" s="305">
        <f t="shared" si="26"/>
        <v>11840</v>
      </c>
      <c r="AX19" s="305">
        <f t="shared" si="26"/>
        <v>0</v>
      </c>
      <c r="AY19" s="305">
        <f t="shared" si="26"/>
        <v>8467</v>
      </c>
      <c r="AZ19" s="305">
        <f t="shared" si="26"/>
        <v>1338</v>
      </c>
      <c r="BA19" s="305">
        <f t="shared" si="26"/>
        <v>9805</v>
      </c>
      <c r="BB19" s="305">
        <f t="shared" si="26"/>
        <v>0</v>
      </c>
      <c r="BC19" s="305">
        <f t="shared" si="26"/>
        <v>5257</v>
      </c>
      <c r="BD19" s="305">
        <f t="shared" si="26"/>
        <v>1104</v>
      </c>
      <c r="BE19" s="305">
        <f t="shared" si="26"/>
        <v>6361</v>
      </c>
      <c r="BF19" s="305">
        <f t="shared" si="26"/>
        <v>0</v>
      </c>
      <c r="BG19" s="305">
        <f t="shared" si="26"/>
        <v>4782</v>
      </c>
      <c r="BH19" s="305">
        <f t="shared" si="26"/>
        <v>1572</v>
      </c>
      <c r="BI19" s="305">
        <f t="shared" si="26"/>
        <v>6354</v>
      </c>
      <c r="BJ19" s="305">
        <f t="shared" si="26"/>
        <v>39669</v>
      </c>
      <c r="BK19" s="305">
        <f t="shared" si="26"/>
        <v>6944</v>
      </c>
      <c r="BL19" s="305">
        <f t="shared" si="26"/>
        <v>1104</v>
      </c>
      <c r="BM19" s="305">
        <f t="shared" si="26"/>
        <v>8048</v>
      </c>
      <c r="BN19" s="305">
        <f t="shared" si="26"/>
        <v>117825</v>
      </c>
      <c r="BO19" s="305">
        <f t="shared" si="26"/>
        <v>4003</v>
      </c>
      <c r="BP19" s="305">
        <f t="shared" si="26"/>
        <v>636</v>
      </c>
      <c r="BQ19" s="305">
        <f t="shared" si="26"/>
        <v>4639</v>
      </c>
      <c r="BR19" s="305">
        <f t="shared" si="26"/>
        <v>79022</v>
      </c>
      <c r="BS19" s="305">
        <f t="shared" si="26"/>
        <v>5491</v>
      </c>
      <c r="BT19" s="305">
        <f t="shared" si="26"/>
        <v>870</v>
      </c>
      <c r="BU19" s="305">
        <f t="shared" si="26"/>
        <v>6361</v>
      </c>
      <c r="BV19" s="305">
        <f t="shared" si="26"/>
        <v>39669</v>
      </c>
      <c r="BW19" s="305">
        <f t="shared" si="26"/>
        <v>4003</v>
      </c>
      <c r="BX19" s="305">
        <f t="shared" si="26"/>
        <v>636</v>
      </c>
      <c r="BY19" s="305">
        <f t="shared" si="26"/>
        <v>4639</v>
      </c>
      <c r="BZ19" s="305">
        <f t="shared" si="26"/>
        <v>39669</v>
      </c>
      <c r="CA19" s="305">
        <f t="shared" si="26"/>
        <v>2728</v>
      </c>
      <c r="CB19" s="305">
        <f t="shared" ref="CB19:DM19" si="27">SUM(CB8:CB18)</f>
        <v>435</v>
      </c>
      <c r="CC19" s="305">
        <f t="shared" si="27"/>
        <v>3163</v>
      </c>
      <c r="CD19" s="305">
        <f t="shared" si="27"/>
        <v>40058</v>
      </c>
      <c r="CE19" s="305">
        <f t="shared" si="27"/>
        <v>2728</v>
      </c>
      <c r="CF19" s="305">
        <f t="shared" si="27"/>
        <v>435</v>
      </c>
      <c r="CG19" s="305">
        <f t="shared" si="27"/>
        <v>3163</v>
      </c>
      <c r="CH19" s="305">
        <f t="shared" si="27"/>
        <v>80033</v>
      </c>
      <c r="CI19" s="305">
        <f t="shared" si="27"/>
        <v>3189</v>
      </c>
      <c r="CJ19" s="305">
        <f t="shared" si="27"/>
        <v>435</v>
      </c>
      <c r="CK19" s="305">
        <f t="shared" si="27"/>
        <v>3624</v>
      </c>
      <c r="CL19" s="305">
        <f t="shared" si="27"/>
        <v>0</v>
      </c>
      <c r="CM19" s="305">
        <f t="shared" si="27"/>
        <v>0</v>
      </c>
      <c r="CN19" s="305">
        <f t="shared" si="27"/>
        <v>0</v>
      </c>
      <c r="CO19" s="305">
        <f t="shared" si="27"/>
        <v>0</v>
      </c>
      <c r="CP19" s="305">
        <f t="shared" si="27"/>
        <v>0</v>
      </c>
      <c r="CQ19" s="305">
        <f t="shared" si="27"/>
        <v>0</v>
      </c>
      <c r="CR19" s="305">
        <f t="shared" si="27"/>
        <v>0</v>
      </c>
      <c r="CS19" s="305">
        <f t="shared" si="27"/>
        <v>0</v>
      </c>
      <c r="CT19" s="305">
        <f t="shared" si="27"/>
        <v>0</v>
      </c>
      <c r="CU19" s="305">
        <f t="shared" si="27"/>
        <v>0</v>
      </c>
      <c r="CV19" s="305">
        <f t="shared" si="27"/>
        <v>0</v>
      </c>
      <c r="CW19" s="305">
        <f t="shared" si="27"/>
        <v>0</v>
      </c>
      <c r="CX19" s="305">
        <f t="shared" si="27"/>
        <v>10</v>
      </c>
      <c r="CY19" s="305">
        <f t="shared" si="27"/>
        <v>293250</v>
      </c>
      <c r="CZ19" s="305">
        <f t="shared" si="27"/>
        <v>1</v>
      </c>
      <c r="DA19" s="305">
        <f t="shared" si="27"/>
        <v>25500</v>
      </c>
      <c r="DB19" s="305">
        <f t="shared" si="27"/>
        <v>4</v>
      </c>
      <c r="DC19" s="305">
        <f t="shared" si="27"/>
        <v>102000</v>
      </c>
      <c r="DD19" s="305">
        <f t="shared" si="27"/>
        <v>7</v>
      </c>
      <c r="DE19" s="305">
        <f t="shared" si="27"/>
        <v>216750</v>
      </c>
      <c r="DF19" s="305">
        <f t="shared" si="27"/>
        <v>0</v>
      </c>
      <c r="DG19" s="305">
        <f t="shared" si="27"/>
        <v>0</v>
      </c>
      <c r="DH19" s="305">
        <f t="shared" si="27"/>
        <v>0</v>
      </c>
      <c r="DI19" s="305">
        <f t="shared" si="27"/>
        <v>0</v>
      </c>
      <c r="DJ19" s="305">
        <f t="shared" si="27"/>
        <v>0</v>
      </c>
      <c r="DK19" s="305">
        <f t="shared" si="27"/>
        <v>0</v>
      </c>
      <c r="DL19" s="305">
        <f t="shared" si="27"/>
        <v>0</v>
      </c>
      <c r="DM19" s="305">
        <f t="shared" si="27"/>
        <v>0</v>
      </c>
      <c r="DN19" s="302">
        <f t="shared" si="19"/>
        <v>11</v>
      </c>
      <c r="DO19" s="302">
        <f t="shared" si="19"/>
        <v>318750</v>
      </c>
      <c r="DP19" s="304">
        <f>SUM(DP8:DP18)</f>
        <v>11</v>
      </c>
      <c r="DQ19" s="304">
        <f>SUM(DQ8:DQ18)</f>
        <v>318750</v>
      </c>
      <c r="DR19" s="306">
        <f>SUM(DR8:DR18)</f>
        <v>0</v>
      </c>
      <c r="DS19" s="307">
        <f>SUM(DS8:DS18)</f>
        <v>0</v>
      </c>
      <c r="DT19" s="112"/>
      <c r="DU19" s="303"/>
      <c r="DV19" s="261"/>
      <c r="DW19" s="112"/>
      <c r="DX19" s="112"/>
      <c r="DY19" s="112"/>
      <c r="DZ19" s="112"/>
      <c r="EA19" s="112"/>
    </row>
    <row r="21" spans="1:131">
      <c r="F21">
        <f>F19/85*100</f>
        <v>375000</v>
      </c>
    </row>
    <row r="22" spans="1:131">
      <c r="F22">
        <f>F21*0.1</f>
        <v>37500</v>
      </c>
    </row>
    <row r="23" spans="1:131">
      <c r="F23" s="152">
        <f>F22+F19</f>
        <v>356250</v>
      </c>
    </row>
  </sheetData>
  <mergeCells count="45">
    <mergeCell ref="M3:M5"/>
    <mergeCell ref="A1:I1"/>
    <mergeCell ref="CX1:DL1"/>
    <mergeCell ref="A2:I2"/>
    <mergeCell ref="A3:A6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U3:AK3"/>
    <mergeCell ref="U4:Y4"/>
    <mergeCell ref="Z4:AC4"/>
    <mergeCell ref="AD4:AG4"/>
    <mergeCell ref="AH4:AK4"/>
    <mergeCell ref="N3:N5"/>
    <mergeCell ref="O3:O5"/>
    <mergeCell ref="P3:P5"/>
    <mergeCell ref="Q3:S4"/>
    <mergeCell ref="T3:T5"/>
    <mergeCell ref="CD4:CG4"/>
    <mergeCell ref="AL4:AO4"/>
    <mergeCell ref="AP4:AS4"/>
    <mergeCell ref="AT4:AW4"/>
    <mergeCell ref="AX4:BA4"/>
    <mergeCell ref="BB4:BE4"/>
    <mergeCell ref="BF4:BI4"/>
    <mergeCell ref="BJ4:BM4"/>
    <mergeCell ref="BN4:BQ4"/>
    <mergeCell ref="BR4:BU4"/>
    <mergeCell ref="BV4:BY4"/>
    <mergeCell ref="BZ4:CC4"/>
    <mergeCell ref="DP4:DR4"/>
    <mergeCell ref="CH4:CK4"/>
    <mergeCell ref="CL4:CO4"/>
    <mergeCell ref="CP4:CS4"/>
    <mergeCell ref="CT4:CW4"/>
    <mergeCell ref="CX4:DA4"/>
    <mergeCell ref="DB4:DM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44"/>
  <sheetViews>
    <sheetView topLeftCell="A27" workbookViewId="0">
      <selection activeCell="A8" sqref="A8:A29"/>
    </sheetView>
  </sheetViews>
  <sheetFormatPr defaultRowHeight="15"/>
  <sheetData>
    <row r="1" spans="1:21" ht="18.75">
      <c r="A1" s="604" t="s">
        <v>0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192"/>
      <c r="T1" s="192"/>
    </row>
    <row r="2" spans="1:21" ht="18.75">
      <c r="A2" s="604" t="s">
        <v>1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  <c r="S2" s="192"/>
      <c r="T2" s="192"/>
    </row>
    <row r="3" spans="1:21" ht="18.75">
      <c r="A3" s="604" t="s">
        <v>241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  <c r="R3" s="604"/>
      <c r="S3" s="192"/>
      <c r="T3" s="192"/>
    </row>
    <row r="4" spans="1:21" ht="18.75">
      <c r="A4" s="673" t="s">
        <v>551</v>
      </c>
      <c r="B4" s="673"/>
      <c r="C4" s="673"/>
      <c r="D4" s="673"/>
      <c r="E4" s="673"/>
      <c r="F4" s="673"/>
      <c r="G4" s="673"/>
      <c r="H4" s="153"/>
      <c r="I4" s="153"/>
      <c r="J4" s="193"/>
      <c r="K4" s="108"/>
      <c r="L4" s="109"/>
      <c r="M4" s="194"/>
      <c r="N4" s="108"/>
      <c r="O4" s="487"/>
      <c r="P4" s="154"/>
      <c r="Q4" s="195"/>
      <c r="R4" s="134" t="s">
        <v>361</v>
      </c>
      <c r="S4" s="192"/>
      <c r="T4" s="192"/>
    </row>
    <row r="5" spans="1:21" ht="15.75">
      <c r="A5" s="115"/>
      <c r="B5" s="112"/>
      <c r="C5" s="112"/>
      <c r="D5" s="112"/>
      <c r="E5" s="38"/>
      <c r="F5" s="155"/>
      <c r="G5" s="155"/>
      <c r="H5" s="155"/>
      <c r="I5" s="155"/>
      <c r="J5" s="38"/>
      <c r="K5" s="115"/>
      <c r="L5" s="115"/>
      <c r="M5" s="196"/>
      <c r="N5" s="115"/>
      <c r="O5" s="112"/>
      <c r="P5" s="112"/>
      <c r="Q5" s="678" t="s">
        <v>362</v>
      </c>
      <c r="R5" s="678"/>
      <c r="S5" s="192"/>
      <c r="T5" s="192"/>
    </row>
    <row r="6" spans="1:21" ht="15.75">
      <c r="A6" s="674" t="s">
        <v>363</v>
      </c>
      <c r="B6" s="674"/>
      <c r="C6" s="674"/>
      <c r="D6" s="112"/>
      <c r="E6" s="38"/>
      <c r="F6" s="155"/>
      <c r="G6" s="155"/>
      <c r="H6" s="155"/>
      <c r="I6" s="155"/>
      <c r="J6" s="38"/>
      <c r="K6" s="115"/>
      <c r="L6" s="115"/>
      <c r="M6" s="196"/>
      <c r="N6" s="115"/>
      <c r="O6" s="112"/>
      <c r="P6" s="677" t="s">
        <v>364</v>
      </c>
      <c r="Q6" s="677"/>
      <c r="R6" s="677"/>
      <c r="S6" s="192"/>
      <c r="T6" s="192"/>
    </row>
    <row r="7" spans="1:21" ht="63">
      <c r="A7" s="197" t="s">
        <v>243</v>
      </c>
      <c r="B7" s="198" t="s">
        <v>244</v>
      </c>
      <c r="C7" s="198" t="s">
        <v>245</v>
      </c>
      <c r="D7" s="198" t="s">
        <v>246</v>
      </c>
      <c r="E7" s="198" t="s">
        <v>247</v>
      </c>
      <c r="F7" s="198" t="s">
        <v>9</v>
      </c>
      <c r="G7" s="198" t="s">
        <v>248</v>
      </c>
      <c r="H7" s="198" t="s">
        <v>249</v>
      </c>
      <c r="I7" s="198" t="s">
        <v>250</v>
      </c>
      <c r="J7" s="198" t="s">
        <v>251</v>
      </c>
      <c r="K7" s="198" t="s">
        <v>252</v>
      </c>
      <c r="L7" s="181" t="s">
        <v>693</v>
      </c>
      <c r="M7" s="198" t="s">
        <v>254</v>
      </c>
      <c r="N7" s="198" t="s">
        <v>255</v>
      </c>
      <c r="O7" s="198" t="s">
        <v>256</v>
      </c>
      <c r="P7" s="198" t="s">
        <v>255</v>
      </c>
      <c r="Q7" s="198" t="s">
        <v>254</v>
      </c>
      <c r="R7" s="198" t="s">
        <v>256</v>
      </c>
      <c r="S7" s="199" t="s">
        <v>552</v>
      </c>
      <c r="T7" s="199" t="s">
        <v>553</v>
      </c>
      <c r="U7" s="200" t="s">
        <v>694</v>
      </c>
    </row>
    <row r="8" spans="1:21" ht="63.75">
      <c r="A8" s="27">
        <v>1</v>
      </c>
      <c r="B8" s="27"/>
      <c r="C8" s="91" t="s">
        <v>1509</v>
      </c>
      <c r="D8" s="89" t="s">
        <v>1510</v>
      </c>
      <c r="E8" s="168" t="s">
        <v>1511</v>
      </c>
      <c r="F8" s="37" t="s">
        <v>52</v>
      </c>
      <c r="G8" s="91" t="s">
        <v>94</v>
      </c>
      <c r="H8" s="89" t="s">
        <v>95</v>
      </c>
      <c r="I8" s="89" t="s">
        <v>6</v>
      </c>
      <c r="J8" s="91" t="s">
        <v>1349</v>
      </c>
      <c r="K8" s="27">
        <v>200000</v>
      </c>
      <c r="L8" s="27">
        <v>126000</v>
      </c>
      <c r="M8" s="27" t="s">
        <v>1369</v>
      </c>
      <c r="N8" s="82">
        <v>140000</v>
      </c>
      <c r="O8" s="27">
        <v>20</v>
      </c>
      <c r="P8" s="82">
        <v>140000</v>
      </c>
      <c r="Q8" s="27" t="s">
        <v>1512</v>
      </c>
      <c r="R8" s="27">
        <v>20</v>
      </c>
      <c r="S8" s="495" t="s">
        <v>1513</v>
      </c>
      <c r="T8" s="495" t="s">
        <v>1514</v>
      </c>
      <c r="U8" s="495" t="s">
        <v>1515</v>
      </c>
    </row>
    <row r="9" spans="1:21" ht="76.5">
      <c r="A9" s="27">
        <v>2</v>
      </c>
      <c r="B9" s="27"/>
      <c r="C9" s="91" t="s">
        <v>1516</v>
      </c>
      <c r="D9" s="89" t="s">
        <v>1517</v>
      </c>
      <c r="E9" s="168" t="s">
        <v>1518</v>
      </c>
      <c r="F9" s="37" t="s">
        <v>52</v>
      </c>
      <c r="G9" s="91" t="s">
        <v>172</v>
      </c>
      <c r="H9" s="89" t="s">
        <v>95</v>
      </c>
      <c r="I9" s="89" t="s">
        <v>6</v>
      </c>
      <c r="J9" s="91" t="s">
        <v>1519</v>
      </c>
      <c r="K9" s="27">
        <v>100000</v>
      </c>
      <c r="L9" s="27">
        <v>63000</v>
      </c>
      <c r="M9" s="27" t="s">
        <v>1369</v>
      </c>
      <c r="N9" s="82">
        <v>70000</v>
      </c>
      <c r="O9" s="27">
        <v>20</v>
      </c>
      <c r="P9" s="82">
        <v>70000</v>
      </c>
      <c r="Q9" s="27" t="s">
        <v>1512</v>
      </c>
      <c r="R9" s="27">
        <v>20</v>
      </c>
      <c r="S9" s="495" t="s">
        <v>1520</v>
      </c>
      <c r="T9" s="495" t="s">
        <v>1521</v>
      </c>
      <c r="U9" s="495" t="s">
        <v>1522</v>
      </c>
    </row>
    <row r="10" spans="1:21" ht="76.5">
      <c r="A10" s="27">
        <v>3</v>
      </c>
      <c r="B10" s="27"/>
      <c r="C10" s="91" t="s">
        <v>1523</v>
      </c>
      <c r="D10" s="89" t="s">
        <v>1524</v>
      </c>
      <c r="E10" s="168" t="s">
        <v>1525</v>
      </c>
      <c r="F10" s="37" t="s">
        <v>52</v>
      </c>
      <c r="G10" s="91" t="s">
        <v>94</v>
      </c>
      <c r="H10" s="89" t="s">
        <v>95</v>
      </c>
      <c r="I10" s="82" t="s">
        <v>5</v>
      </c>
      <c r="J10" s="91" t="s">
        <v>580</v>
      </c>
      <c r="K10" s="27">
        <v>50000</v>
      </c>
      <c r="L10" s="27">
        <v>31500</v>
      </c>
      <c r="M10" s="27" t="s">
        <v>1369</v>
      </c>
      <c r="N10" s="82">
        <v>35000</v>
      </c>
      <c r="O10" s="27">
        <v>20</v>
      </c>
      <c r="P10" s="82">
        <v>35000</v>
      </c>
      <c r="Q10" s="27" t="s">
        <v>1512</v>
      </c>
      <c r="R10" s="27">
        <v>20</v>
      </c>
      <c r="S10" s="495" t="s">
        <v>1526</v>
      </c>
      <c r="T10" s="495" t="s">
        <v>1527</v>
      </c>
      <c r="U10" s="495" t="s">
        <v>1528</v>
      </c>
    </row>
    <row r="11" spans="1:21" ht="89.25">
      <c r="A11" s="27">
        <v>4</v>
      </c>
      <c r="B11" s="27"/>
      <c r="C11" s="91" t="s">
        <v>1529</v>
      </c>
      <c r="D11" s="89" t="s">
        <v>1530</v>
      </c>
      <c r="E11" s="168" t="s">
        <v>1531</v>
      </c>
      <c r="F11" s="37" t="s">
        <v>52</v>
      </c>
      <c r="G11" s="91" t="s">
        <v>172</v>
      </c>
      <c r="H11" s="89" t="s">
        <v>95</v>
      </c>
      <c r="I11" s="82" t="s">
        <v>5</v>
      </c>
      <c r="J11" s="91" t="s">
        <v>1532</v>
      </c>
      <c r="K11" s="27">
        <v>50000</v>
      </c>
      <c r="L11" s="27">
        <v>31500</v>
      </c>
      <c r="M11" s="27" t="s">
        <v>1369</v>
      </c>
      <c r="N11" s="82">
        <v>35000</v>
      </c>
      <c r="O11" s="27">
        <v>20</v>
      </c>
      <c r="P11" s="82">
        <v>35000</v>
      </c>
      <c r="Q11" s="27" t="s">
        <v>1512</v>
      </c>
      <c r="R11" s="27">
        <v>20</v>
      </c>
      <c r="S11" s="495" t="s">
        <v>1533</v>
      </c>
      <c r="T11" s="495" t="s">
        <v>1534</v>
      </c>
      <c r="U11" s="495" t="s">
        <v>1535</v>
      </c>
    </row>
    <row r="12" spans="1:21" ht="120">
      <c r="A12" s="27">
        <v>5</v>
      </c>
      <c r="B12" s="27"/>
      <c r="C12" s="91" t="s">
        <v>1536</v>
      </c>
      <c r="D12" s="91" t="s">
        <v>1537</v>
      </c>
      <c r="E12" s="91" t="s">
        <v>1538</v>
      </c>
      <c r="F12" s="100" t="s">
        <v>52</v>
      </c>
      <c r="G12" s="509" t="s">
        <v>94</v>
      </c>
      <c r="H12" s="510" t="s">
        <v>270</v>
      </c>
      <c r="I12" s="509" t="s">
        <v>6</v>
      </c>
      <c r="J12" s="91" t="s">
        <v>1539</v>
      </c>
      <c r="K12" s="27">
        <v>200000</v>
      </c>
      <c r="L12" s="27">
        <v>126000</v>
      </c>
      <c r="M12" s="27" t="s">
        <v>1369</v>
      </c>
      <c r="N12" s="27">
        <v>140000</v>
      </c>
      <c r="O12" s="27">
        <v>20</v>
      </c>
      <c r="P12" s="27">
        <v>140000</v>
      </c>
      <c r="Q12" s="27" t="s">
        <v>1540</v>
      </c>
      <c r="R12" s="27">
        <v>20</v>
      </c>
      <c r="S12" s="495" t="s">
        <v>1541</v>
      </c>
      <c r="T12" s="495" t="s">
        <v>1542</v>
      </c>
      <c r="U12" s="495" t="s">
        <v>1543</v>
      </c>
    </row>
    <row r="13" spans="1:21" ht="150">
      <c r="A13" s="27">
        <v>6</v>
      </c>
      <c r="B13" s="37"/>
      <c r="C13" s="91" t="s">
        <v>1491</v>
      </c>
      <c r="D13" s="91" t="s">
        <v>1544</v>
      </c>
      <c r="E13" s="495" t="s">
        <v>1545</v>
      </c>
      <c r="F13" s="37" t="s">
        <v>52</v>
      </c>
      <c r="G13" s="495" t="s">
        <v>1367</v>
      </c>
      <c r="H13" s="495" t="s">
        <v>260</v>
      </c>
      <c r="I13" s="495" t="s">
        <v>6</v>
      </c>
      <c r="J13" s="495" t="s">
        <v>1546</v>
      </c>
      <c r="K13" s="37">
        <v>50000</v>
      </c>
      <c r="L13" s="37">
        <v>31500</v>
      </c>
      <c r="M13" s="511" t="s">
        <v>1547</v>
      </c>
      <c r="N13" s="512">
        <v>35000</v>
      </c>
      <c r="O13" s="506" t="s">
        <v>1548</v>
      </c>
      <c r="P13" s="495" t="s">
        <v>1549</v>
      </c>
      <c r="Q13" s="171" t="s">
        <v>1550</v>
      </c>
      <c r="R13" s="37">
        <v>20</v>
      </c>
      <c r="S13" s="495" t="s">
        <v>1551</v>
      </c>
      <c r="T13" s="495" t="s">
        <v>1552</v>
      </c>
      <c r="U13" s="495" t="s">
        <v>1553</v>
      </c>
    </row>
    <row r="14" spans="1:21" ht="195">
      <c r="A14" s="27">
        <v>7</v>
      </c>
      <c r="B14" s="37"/>
      <c r="C14" s="91" t="s">
        <v>1554</v>
      </c>
      <c r="D14" s="91" t="s">
        <v>1555</v>
      </c>
      <c r="E14" s="495" t="s">
        <v>1556</v>
      </c>
      <c r="F14" s="37" t="s">
        <v>52</v>
      </c>
      <c r="G14" s="495" t="s">
        <v>1367</v>
      </c>
      <c r="H14" s="495" t="s">
        <v>1557</v>
      </c>
      <c r="I14" s="495" t="s">
        <v>6</v>
      </c>
      <c r="J14" s="495" t="s">
        <v>1558</v>
      </c>
      <c r="K14" s="37">
        <v>50000</v>
      </c>
      <c r="L14" s="37">
        <v>31500</v>
      </c>
      <c r="M14" s="511" t="s">
        <v>1547</v>
      </c>
      <c r="N14" s="512">
        <v>35000</v>
      </c>
      <c r="O14" s="506" t="s">
        <v>1548</v>
      </c>
      <c r="P14" s="495" t="s">
        <v>1549</v>
      </c>
      <c r="Q14" s="171" t="s">
        <v>1550</v>
      </c>
      <c r="R14" s="37">
        <v>20</v>
      </c>
      <c r="S14" s="495" t="s">
        <v>1559</v>
      </c>
      <c r="T14" s="495" t="s">
        <v>1560</v>
      </c>
      <c r="U14" s="495" t="s">
        <v>1561</v>
      </c>
    </row>
    <row r="15" spans="1:21" ht="180">
      <c r="A15" s="27">
        <v>8</v>
      </c>
      <c r="B15" s="37"/>
      <c r="C15" s="91" t="s">
        <v>1456</v>
      </c>
      <c r="D15" s="91" t="s">
        <v>1562</v>
      </c>
      <c r="E15" s="495" t="s">
        <v>1563</v>
      </c>
      <c r="F15" s="37" t="s">
        <v>52</v>
      </c>
      <c r="G15" s="495" t="s">
        <v>1564</v>
      </c>
      <c r="H15" s="495" t="s">
        <v>260</v>
      </c>
      <c r="I15" s="495" t="s">
        <v>6</v>
      </c>
      <c r="J15" s="495" t="s">
        <v>1565</v>
      </c>
      <c r="K15" s="37">
        <v>200000</v>
      </c>
      <c r="L15" s="37">
        <v>126000</v>
      </c>
      <c r="M15" s="171" t="s">
        <v>1547</v>
      </c>
      <c r="N15" s="512">
        <v>140000</v>
      </c>
      <c r="O15" s="37">
        <v>20</v>
      </c>
      <c r="P15" s="512">
        <v>140000</v>
      </c>
      <c r="Q15" s="171" t="s">
        <v>1566</v>
      </c>
      <c r="R15" s="37">
        <v>20</v>
      </c>
      <c r="S15" s="495" t="s">
        <v>1567</v>
      </c>
      <c r="T15" s="495" t="s">
        <v>1568</v>
      </c>
      <c r="U15" s="495" t="s">
        <v>1569</v>
      </c>
    </row>
    <row r="16" spans="1:21" ht="165">
      <c r="A16" s="27">
        <v>9</v>
      </c>
      <c r="B16" s="37"/>
      <c r="C16" s="91" t="s">
        <v>1570</v>
      </c>
      <c r="D16" s="91" t="s">
        <v>1571</v>
      </c>
      <c r="E16" s="495" t="s">
        <v>1572</v>
      </c>
      <c r="F16" s="37" t="s">
        <v>52</v>
      </c>
      <c r="G16" s="495" t="s">
        <v>1367</v>
      </c>
      <c r="H16" s="495" t="s">
        <v>260</v>
      </c>
      <c r="I16" s="164" t="s">
        <v>5</v>
      </c>
      <c r="J16" s="495" t="s">
        <v>1573</v>
      </c>
      <c r="K16" s="37">
        <v>100000</v>
      </c>
      <c r="L16" s="37">
        <v>63000</v>
      </c>
      <c r="M16" s="171" t="s">
        <v>1547</v>
      </c>
      <c r="N16" s="512">
        <v>70000</v>
      </c>
      <c r="O16" s="37">
        <v>20</v>
      </c>
      <c r="P16" s="512">
        <v>70000</v>
      </c>
      <c r="Q16" s="171" t="s">
        <v>1566</v>
      </c>
      <c r="R16" s="37">
        <v>20</v>
      </c>
      <c r="S16" s="495" t="s">
        <v>1574</v>
      </c>
      <c r="T16" s="495" t="s">
        <v>1575</v>
      </c>
      <c r="U16" s="495" t="s">
        <v>1576</v>
      </c>
    </row>
    <row r="17" spans="1:21" ht="120">
      <c r="A17" s="27">
        <v>10</v>
      </c>
      <c r="B17" s="27"/>
      <c r="C17" s="99" t="s">
        <v>1364</v>
      </c>
      <c r="D17" s="100" t="s">
        <v>1365</v>
      </c>
      <c r="E17" s="100" t="s">
        <v>1366</v>
      </c>
      <c r="F17" s="37" t="s">
        <v>52</v>
      </c>
      <c r="G17" s="100" t="s">
        <v>1367</v>
      </c>
      <c r="H17" s="100" t="s">
        <v>260</v>
      </c>
      <c r="I17" s="95" t="s">
        <v>6</v>
      </c>
      <c r="J17" s="100" t="s">
        <v>1368</v>
      </c>
      <c r="K17" s="27">
        <v>0</v>
      </c>
      <c r="L17" s="148">
        <v>27000</v>
      </c>
      <c r="M17" s="100" t="s">
        <v>1369</v>
      </c>
      <c r="N17" s="27">
        <v>30000</v>
      </c>
      <c r="O17" s="27">
        <v>20</v>
      </c>
      <c r="P17" s="27">
        <v>30000</v>
      </c>
      <c r="Q17" s="27" t="s">
        <v>1577</v>
      </c>
      <c r="R17" s="27">
        <v>20</v>
      </c>
      <c r="S17" s="513" t="s">
        <v>1370</v>
      </c>
      <c r="T17" s="513" t="s">
        <v>1371</v>
      </c>
      <c r="U17" s="514" t="s">
        <v>1578</v>
      </c>
    </row>
    <row r="18" spans="1:21" ht="135">
      <c r="A18" s="27">
        <v>11</v>
      </c>
      <c r="B18" s="27"/>
      <c r="C18" s="99" t="s">
        <v>1372</v>
      </c>
      <c r="D18" s="100" t="s">
        <v>1373</v>
      </c>
      <c r="E18" s="100" t="s">
        <v>1374</v>
      </c>
      <c r="F18" s="37" t="s">
        <v>52</v>
      </c>
      <c r="G18" s="100" t="s">
        <v>1367</v>
      </c>
      <c r="H18" s="100" t="s">
        <v>260</v>
      </c>
      <c r="I18" s="95" t="s">
        <v>6</v>
      </c>
      <c r="J18" s="100" t="s">
        <v>1375</v>
      </c>
      <c r="K18" s="27">
        <v>0</v>
      </c>
      <c r="L18" s="148">
        <v>54000</v>
      </c>
      <c r="M18" s="100" t="s">
        <v>1369</v>
      </c>
      <c r="N18" s="27">
        <v>60000</v>
      </c>
      <c r="O18" s="27">
        <v>20</v>
      </c>
      <c r="P18" s="27">
        <v>60000</v>
      </c>
      <c r="Q18" s="27" t="s">
        <v>1577</v>
      </c>
      <c r="R18" s="27">
        <v>20</v>
      </c>
      <c r="S18" s="513" t="s">
        <v>1376</v>
      </c>
      <c r="T18" s="513" t="s">
        <v>1377</v>
      </c>
      <c r="U18" s="514" t="s">
        <v>1579</v>
      </c>
    </row>
    <row r="19" spans="1:21" ht="135">
      <c r="A19" s="27">
        <v>12</v>
      </c>
      <c r="B19" s="27"/>
      <c r="C19" s="99" t="s">
        <v>1378</v>
      </c>
      <c r="D19" s="100" t="s">
        <v>1379</v>
      </c>
      <c r="E19" s="100" t="s">
        <v>1380</v>
      </c>
      <c r="F19" s="37" t="s">
        <v>52</v>
      </c>
      <c r="G19" s="100" t="s">
        <v>1367</v>
      </c>
      <c r="H19" s="100" t="s">
        <v>260</v>
      </c>
      <c r="I19" s="95" t="s">
        <v>6</v>
      </c>
      <c r="J19" s="100" t="s">
        <v>1381</v>
      </c>
      <c r="K19" s="27">
        <v>0</v>
      </c>
      <c r="L19" s="148">
        <v>54000</v>
      </c>
      <c r="M19" s="100" t="s">
        <v>1369</v>
      </c>
      <c r="N19" s="27">
        <v>60000</v>
      </c>
      <c r="O19" s="27">
        <v>20</v>
      </c>
      <c r="P19" s="27">
        <v>60000</v>
      </c>
      <c r="Q19" s="27" t="s">
        <v>1577</v>
      </c>
      <c r="R19" s="27">
        <v>20</v>
      </c>
      <c r="S19" s="513" t="s">
        <v>1382</v>
      </c>
      <c r="T19" s="513" t="s">
        <v>1383</v>
      </c>
      <c r="U19" s="505" t="s">
        <v>1580</v>
      </c>
    </row>
    <row r="20" spans="1:21" ht="75">
      <c r="A20" s="27">
        <v>13</v>
      </c>
      <c r="B20" s="27"/>
      <c r="C20" s="99" t="s">
        <v>1384</v>
      </c>
      <c r="D20" s="100" t="s">
        <v>1385</v>
      </c>
      <c r="E20" s="100" t="s">
        <v>1386</v>
      </c>
      <c r="F20" s="37" t="s">
        <v>52</v>
      </c>
      <c r="G20" s="100" t="s">
        <v>1387</v>
      </c>
      <c r="H20" s="100" t="s">
        <v>260</v>
      </c>
      <c r="I20" s="95" t="s">
        <v>6</v>
      </c>
      <c r="J20" s="100" t="s">
        <v>1388</v>
      </c>
      <c r="K20" s="27">
        <v>0</v>
      </c>
      <c r="L20" s="148">
        <v>13500</v>
      </c>
      <c r="M20" s="100" t="s">
        <v>1369</v>
      </c>
      <c r="N20" s="27">
        <v>15000</v>
      </c>
      <c r="O20" s="27">
        <v>20</v>
      </c>
      <c r="P20" s="27">
        <v>15000</v>
      </c>
      <c r="Q20" s="27" t="s">
        <v>1577</v>
      </c>
      <c r="R20" s="27">
        <v>20</v>
      </c>
      <c r="S20" s="513" t="s">
        <v>1389</v>
      </c>
      <c r="T20" s="513" t="s">
        <v>1390</v>
      </c>
      <c r="U20" s="514" t="s">
        <v>1581</v>
      </c>
    </row>
    <row r="21" spans="1:21" ht="90">
      <c r="A21" s="27">
        <v>14</v>
      </c>
      <c r="B21" s="27"/>
      <c r="C21" s="99" t="s">
        <v>1418</v>
      </c>
      <c r="D21" s="100" t="s">
        <v>1419</v>
      </c>
      <c r="E21" s="100" t="s">
        <v>1420</v>
      </c>
      <c r="F21" s="37" t="s">
        <v>52</v>
      </c>
      <c r="G21" s="100" t="s">
        <v>1367</v>
      </c>
      <c r="H21" s="100" t="s">
        <v>260</v>
      </c>
      <c r="I21" s="95" t="s">
        <v>6</v>
      </c>
      <c r="J21" s="100" t="s">
        <v>1421</v>
      </c>
      <c r="K21" s="27">
        <v>0</v>
      </c>
      <c r="L21" s="148">
        <v>54000</v>
      </c>
      <c r="M21" s="100" t="s">
        <v>1369</v>
      </c>
      <c r="N21" s="27">
        <v>60000</v>
      </c>
      <c r="O21" s="27">
        <v>20</v>
      </c>
      <c r="P21" s="27">
        <v>60000</v>
      </c>
      <c r="Q21" s="27" t="s">
        <v>1577</v>
      </c>
      <c r="R21" s="27">
        <v>20</v>
      </c>
      <c r="S21" s="513" t="s">
        <v>1422</v>
      </c>
      <c r="T21" s="513" t="s">
        <v>1423</v>
      </c>
      <c r="U21" s="514" t="s">
        <v>1582</v>
      </c>
    </row>
    <row r="22" spans="1:21" ht="90">
      <c r="A22" s="27">
        <v>15</v>
      </c>
      <c r="B22" s="27"/>
      <c r="C22" s="99" t="s">
        <v>1424</v>
      </c>
      <c r="D22" s="100" t="s">
        <v>1425</v>
      </c>
      <c r="E22" s="100" t="s">
        <v>1426</v>
      </c>
      <c r="F22" s="37" t="s">
        <v>52</v>
      </c>
      <c r="G22" s="100" t="s">
        <v>1367</v>
      </c>
      <c r="H22" s="100" t="s">
        <v>260</v>
      </c>
      <c r="I22" s="95" t="s">
        <v>6</v>
      </c>
      <c r="J22" s="100" t="s">
        <v>1421</v>
      </c>
      <c r="K22" s="27">
        <v>0</v>
      </c>
      <c r="L22" s="148">
        <v>54000</v>
      </c>
      <c r="M22" s="100" t="s">
        <v>1369</v>
      </c>
      <c r="N22" s="27">
        <v>60000</v>
      </c>
      <c r="O22" s="27">
        <v>20</v>
      </c>
      <c r="P22" s="27">
        <v>60000</v>
      </c>
      <c r="Q22" s="27" t="s">
        <v>1577</v>
      </c>
      <c r="R22" s="27">
        <v>20</v>
      </c>
      <c r="S22" s="513" t="s">
        <v>1427</v>
      </c>
      <c r="T22" s="513" t="s">
        <v>1428</v>
      </c>
      <c r="U22" s="514" t="s">
        <v>1583</v>
      </c>
    </row>
    <row r="23" spans="1:21" ht="120">
      <c r="A23" s="27">
        <v>16</v>
      </c>
      <c r="B23" s="27"/>
      <c r="C23" s="99" t="s">
        <v>1439</v>
      </c>
      <c r="D23" s="100" t="s">
        <v>1440</v>
      </c>
      <c r="E23" s="100" t="s">
        <v>1441</v>
      </c>
      <c r="F23" s="37" t="s">
        <v>52</v>
      </c>
      <c r="G23" s="100" t="s">
        <v>1564</v>
      </c>
      <c r="H23" s="100" t="s">
        <v>260</v>
      </c>
      <c r="I23" s="95" t="s">
        <v>6</v>
      </c>
      <c r="J23" s="100" t="s">
        <v>1410</v>
      </c>
      <c r="K23" s="27">
        <v>0</v>
      </c>
      <c r="L23" s="148">
        <v>13500</v>
      </c>
      <c r="M23" s="100" t="s">
        <v>1369</v>
      </c>
      <c r="N23" s="27">
        <v>15000</v>
      </c>
      <c r="O23" s="27">
        <v>20</v>
      </c>
      <c r="P23" s="27">
        <v>15000</v>
      </c>
      <c r="Q23" s="27" t="s">
        <v>1577</v>
      </c>
      <c r="R23" s="27">
        <v>20</v>
      </c>
      <c r="S23" s="513" t="s">
        <v>1442</v>
      </c>
      <c r="T23" s="513" t="s">
        <v>1443</v>
      </c>
      <c r="U23" s="514" t="s">
        <v>1584</v>
      </c>
    </row>
    <row r="24" spans="1:21" ht="150">
      <c r="A24" s="27">
        <v>17</v>
      </c>
      <c r="B24" s="27"/>
      <c r="C24" s="99" t="s">
        <v>1444</v>
      </c>
      <c r="D24" s="100" t="s">
        <v>1445</v>
      </c>
      <c r="E24" s="100" t="s">
        <v>1446</v>
      </c>
      <c r="F24" s="37" t="s">
        <v>52</v>
      </c>
      <c r="G24" s="100" t="s">
        <v>1564</v>
      </c>
      <c r="H24" s="100" t="s">
        <v>260</v>
      </c>
      <c r="I24" s="95" t="s">
        <v>6</v>
      </c>
      <c r="J24" s="100" t="s">
        <v>1410</v>
      </c>
      <c r="K24" s="27">
        <v>0</v>
      </c>
      <c r="L24" s="148">
        <v>13500</v>
      </c>
      <c r="M24" s="100" t="s">
        <v>1369</v>
      </c>
      <c r="N24" s="27">
        <v>15000</v>
      </c>
      <c r="O24" s="27">
        <v>20</v>
      </c>
      <c r="P24" s="27">
        <v>15000</v>
      </c>
      <c r="Q24" s="27" t="s">
        <v>1577</v>
      </c>
      <c r="R24" s="27">
        <v>20</v>
      </c>
      <c r="S24" s="513" t="s">
        <v>1447</v>
      </c>
      <c r="T24" s="513" t="s">
        <v>1448</v>
      </c>
      <c r="U24" s="514" t="s">
        <v>1585</v>
      </c>
    </row>
    <row r="25" spans="1:21" ht="150">
      <c r="A25" s="27">
        <v>18</v>
      </c>
      <c r="B25" s="27"/>
      <c r="C25" s="99" t="s">
        <v>1449</v>
      </c>
      <c r="D25" s="100" t="s">
        <v>1450</v>
      </c>
      <c r="E25" s="100" t="s">
        <v>1451</v>
      </c>
      <c r="F25" s="37" t="s">
        <v>52</v>
      </c>
      <c r="G25" s="100" t="s">
        <v>1564</v>
      </c>
      <c r="H25" s="100" t="s">
        <v>260</v>
      </c>
      <c r="I25" s="95" t="s">
        <v>6</v>
      </c>
      <c r="J25" s="100" t="s">
        <v>1452</v>
      </c>
      <c r="K25" s="27">
        <v>0</v>
      </c>
      <c r="L25" s="148">
        <v>54000</v>
      </c>
      <c r="M25" s="100" t="s">
        <v>1369</v>
      </c>
      <c r="N25" s="27">
        <v>60000</v>
      </c>
      <c r="O25" s="27">
        <v>20</v>
      </c>
      <c r="P25" s="27">
        <v>60000</v>
      </c>
      <c r="Q25" s="27" t="s">
        <v>1577</v>
      </c>
      <c r="R25" s="27">
        <v>20</v>
      </c>
      <c r="S25" s="513" t="s">
        <v>1453</v>
      </c>
      <c r="T25" s="513" t="s">
        <v>1454</v>
      </c>
      <c r="U25" s="513" t="s">
        <v>1455</v>
      </c>
    </row>
    <row r="26" spans="1:21" ht="135">
      <c r="A26" s="27">
        <v>19</v>
      </c>
      <c r="B26" s="27"/>
      <c r="C26" s="99" t="s">
        <v>1456</v>
      </c>
      <c r="D26" s="100" t="s">
        <v>1457</v>
      </c>
      <c r="E26" s="100" t="s">
        <v>1458</v>
      </c>
      <c r="F26" s="37" t="s">
        <v>52</v>
      </c>
      <c r="G26" s="100" t="s">
        <v>1564</v>
      </c>
      <c r="H26" s="100" t="s">
        <v>260</v>
      </c>
      <c r="I26" s="95" t="s">
        <v>6</v>
      </c>
      <c r="J26" s="100" t="s">
        <v>1459</v>
      </c>
      <c r="K26" s="27">
        <v>0</v>
      </c>
      <c r="L26" s="148">
        <v>54000</v>
      </c>
      <c r="M26" s="100" t="s">
        <v>1369</v>
      </c>
      <c r="N26" s="27">
        <v>60000</v>
      </c>
      <c r="O26" s="27">
        <v>20</v>
      </c>
      <c r="P26" s="27">
        <v>60000</v>
      </c>
      <c r="Q26" s="27" t="s">
        <v>1577</v>
      </c>
      <c r="R26" s="27">
        <v>20</v>
      </c>
      <c r="S26" s="513" t="s">
        <v>1460</v>
      </c>
      <c r="T26" s="513" t="s">
        <v>1461</v>
      </c>
      <c r="U26" s="514" t="s">
        <v>1586</v>
      </c>
    </row>
    <row r="27" spans="1:21" ht="135">
      <c r="A27" s="27">
        <v>20</v>
      </c>
      <c r="B27" s="27"/>
      <c r="C27" s="99" t="s">
        <v>1462</v>
      </c>
      <c r="D27" s="100" t="s">
        <v>1463</v>
      </c>
      <c r="E27" s="100" t="s">
        <v>1464</v>
      </c>
      <c r="F27" s="37" t="s">
        <v>52</v>
      </c>
      <c r="G27" s="100" t="s">
        <v>1564</v>
      </c>
      <c r="H27" s="100" t="s">
        <v>260</v>
      </c>
      <c r="I27" s="95" t="s">
        <v>5</v>
      </c>
      <c r="J27" s="100" t="s">
        <v>1465</v>
      </c>
      <c r="K27" s="27">
        <v>0</v>
      </c>
      <c r="L27" s="148">
        <v>13500</v>
      </c>
      <c r="M27" s="100" t="s">
        <v>1369</v>
      </c>
      <c r="N27" s="27">
        <v>15000</v>
      </c>
      <c r="O27" s="27">
        <v>20</v>
      </c>
      <c r="P27" s="27">
        <v>15000</v>
      </c>
      <c r="Q27" s="27" t="s">
        <v>1577</v>
      </c>
      <c r="R27" s="27">
        <v>20</v>
      </c>
      <c r="S27" s="513" t="s">
        <v>1466</v>
      </c>
      <c r="T27" s="513" t="s">
        <v>1467</v>
      </c>
      <c r="U27" s="514" t="s">
        <v>1587</v>
      </c>
    </row>
    <row r="28" spans="1:21" ht="150">
      <c r="A28" s="27">
        <v>21</v>
      </c>
      <c r="B28" s="27"/>
      <c r="C28" s="99" t="s">
        <v>1484</v>
      </c>
      <c r="D28" s="100" t="s">
        <v>1485</v>
      </c>
      <c r="E28" s="100" t="s">
        <v>1486</v>
      </c>
      <c r="F28" s="37" t="s">
        <v>52</v>
      </c>
      <c r="G28" s="100" t="s">
        <v>1367</v>
      </c>
      <c r="H28" s="100" t="s">
        <v>260</v>
      </c>
      <c r="I28" s="95" t="s">
        <v>6</v>
      </c>
      <c r="J28" s="100" t="s">
        <v>1487</v>
      </c>
      <c r="K28" s="27">
        <v>0</v>
      </c>
      <c r="L28" s="148">
        <v>13500</v>
      </c>
      <c r="M28" s="100" t="s">
        <v>1369</v>
      </c>
      <c r="N28" s="27">
        <v>15000</v>
      </c>
      <c r="O28" s="27">
        <v>20</v>
      </c>
      <c r="P28" s="27">
        <v>15000</v>
      </c>
      <c r="Q28" s="27" t="s">
        <v>1577</v>
      </c>
      <c r="R28" s="27">
        <v>20</v>
      </c>
      <c r="S28" s="513" t="s">
        <v>1488</v>
      </c>
      <c r="T28" s="513" t="s">
        <v>1489</v>
      </c>
      <c r="U28" s="514" t="s">
        <v>1588</v>
      </c>
    </row>
    <row r="29" spans="1:21" ht="135">
      <c r="A29" s="27">
        <v>22</v>
      </c>
      <c r="B29" s="27"/>
      <c r="C29" s="99" t="s">
        <v>1490</v>
      </c>
      <c r="D29" s="100" t="s">
        <v>1491</v>
      </c>
      <c r="E29" s="515" t="s">
        <v>1492</v>
      </c>
      <c r="F29" s="37" t="s">
        <v>52</v>
      </c>
      <c r="G29" s="100" t="s">
        <v>1367</v>
      </c>
      <c r="H29" s="100" t="s">
        <v>260</v>
      </c>
      <c r="I29" s="95" t="s">
        <v>5</v>
      </c>
      <c r="J29" s="100" t="s">
        <v>1410</v>
      </c>
      <c r="K29" s="27">
        <v>0</v>
      </c>
      <c r="L29" s="148">
        <v>54000</v>
      </c>
      <c r="M29" s="100" t="s">
        <v>1369</v>
      </c>
      <c r="N29" s="27">
        <v>60000</v>
      </c>
      <c r="O29" s="27">
        <v>20</v>
      </c>
      <c r="P29" s="27">
        <v>60000</v>
      </c>
      <c r="Q29" s="27" t="s">
        <v>1577</v>
      </c>
      <c r="R29" s="27">
        <v>20</v>
      </c>
      <c r="S29" s="513" t="s">
        <v>1589</v>
      </c>
      <c r="T29" s="513" t="s">
        <v>1494</v>
      </c>
      <c r="U29" s="514" t="s">
        <v>1590</v>
      </c>
    </row>
    <row r="30" spans="1:21" ht="135">
      <c r="A30" s="27">
        <v>23</v>
      </c>
      <c r="B30" s="27"/>
      <c r="C30" s="99" t="s">
        <v>1495</v>
      </c>
      <c r="D30" s="100" t="s">
        <v>1496</v>
      </c>
      <c r="E30" s="515" t="s">
        <v>1492</v>
      </c>
      <c r="F30" s="37" t="s">
        <v>52</v>
      </c>
      <c r="G30" s="100" t="s">
        <v>1367</v>
      </c>
      <c r="H30" s="100" t="s">
        <v>260</v>
      </c>
      <c r="I30" s="95" t="s">
        <v>5</v>
      </c>
      <c r="J30" s="100" t="s">
        <v>1410</v>
      </c>
      <c r="K30" s="27">
        <v>0</v>
      </c>
      <c r="L30" s="148">
        <v>27000</v>
      </c>
      <c r="M30" s="100" t="s">
        <v>1369</v>
      </c>
      <c r="N30" s="27">
        <v>30000</v>
      </c>
      <c r="O30" s="27">
        <v>20</v>
      </c>
      <c r="P30" s="27">
        <v>30000</v>
      </c>
      <c r="Q30" s="27" t="s">
        <v>1577</v>
      </c>
      <c r="R30" s="27">
        <v>20</v>
      </c>
      <c r="S30" s="513" t="s">
        <v>1497</v>
      </c>
      <c r="T30" s="513" t="s">
        <v>1498</v>
      </c>
      <c r="U30" s="514" t="s">
        <v>1591</v>
      </c>
    </row>
    <row r="31" spans="1:21" ht="90">
      <c r="A31" s="27">
        <v>24</v>
      </c>
      <c r="B31" s="27"/>
      <c r="C31" s="91" t="s">
        <v>1516</v>
      </c>
      <c r="D31" s="89" t="s">
        <v>1517</v>
      </c>
      <c r="E31" s="91" t="s">
        <v>1518</v>
      </c>
      <c r="F31" s="37" t="s">
        <v>52</v>
      </c>
      <c r="G31" s="91" t="s">
        <v>172</v>
      </c>
      <c r="H31" s="95" t="s">
        <v>95</v>
      </c>
      <c r="I31" s="95" t="s">
        <v>6</v>
      </c>
      <c r="J31" s="91" t="s">
        <v>1519</v>
      </c>
      <c r="K31" s="27">
        <v>0</v>
      </c>
      <c r="L31" s="148">
        <v>27000</v>
      </c>
      <c r="M31" s="100" t="s">
        <v>1369</v>
      </c>
      <c r="N31" s="27">
        <v>30000</v>
      </c>
      <c r="O31" s="27">
        <v>20</v>
      </c>
      <c r="P31" s="27">
        <v>30000</v>
      </c>
      <c r="Q31" s="27" t="s">
        <v>1577</v>
      </c>
      <c r="R31" s="27">
        <v>20</v>
      </c>
      <c r="S31" s="495" t="s">
        <v>1520</v>
      </c>
      <c r="T31" s="495" t="s">
        <v>1521</v>
      </c>
      <c r="U31" s="505" t="s">
        <v>1522</v>
      </c>
    </row>
    <row r="32" spans="1:21" ht="105">
      <c r="A32" s="27">
        <v>25</v>
      </c>
      <c r="B32" s="27"/>
      <c r="C32" s="91" t="s">
        <v>1523</v>
      </c>
      <c r="D32" s="89" t="s">
        <v>1524</v>
      </c>
      <c r="E32" s="91" t="s">
        <v>1525</v>
      </c>
      <c r="F32" s="37" t="s">
        <v>52</v>
      </c>
      <c r="G32" s="91" t="s">
        <v>94</v>
      </c>
      <c r="H32" s="95" t="s">
        <v>95</v>
      </c>
      <c r="I32" s="95" t="s">
        <v>5</v>
      </c>
      <c r="J32" s="91" t="s">
        <v>580</v>
      </c>
      <c r="K32" s="27">
        <v>0</v>
      </c>
      <c r="L32" s="148">
        <v>13500</v>
      </c>
      <c r="M32" s="100" t="s">
        <v>1369</v>
      </c>
      <c r="N32" s="27">
        <v>15000</v>
      </c>
      <c r="O32" s="27">
        <v>20</v>
      </c>
      <c r="P32" s="27">
        <v>15000</v>
      </c>
      <c r="Q32" s="27" t="s">
        <v>1577</v>
      </c>
      <c r="R32" s="27">
        <v>20</v>
      </c>
      <c r="S32" s="495" t="s">
        <v>1592</v>
      </c>
      <c r="T32" s="495" t="s">
        <v>1527</v>
      </c>
      <c r="U32" s="505" t="s">
        <v>1528</v>
      </c>
    </row>
    <row r="33" spans="1:21" ht="105">
      <c r="A33" s="27">
        <v>26</v>
      </c>
      <c r="B33" s="27"/>
      <c r="C33" s="91" t="s">
        <v>1529</v>
      </c>
      <c r="D33" s="89" t="s">
        <v>1530</v>
      </c>
      <c r="E33" s="91" t="s">
        <v>1531</v>
      </c>
      <c r="F33" s="37" t="s">
        <v>52</v>
      </c>
      <c r="G33" s="91" t="s">
        <v>172</v>
      </c>
      <c r="H33" s="95" t="s">
        <v>95</v>
      </c>
      <c r="I33" s="95" t="s">
        <v>5</v>
      </c>
      <c r="J33" s="91" t="s">
        <v>1532</v>
      </c>
      <c r="K33" s="27">
        <v>0</v>
      </c>
      <c r="L33" s="148">
        <v>13500</v>
      </c>
      <c r="M33" s="100" t="s">
        <v>1369</v>
      </c>
      <c r="N33" s="27">
        <v>15000</v>
      </c>
      <c r="O33" s="27">
        <v>20</v>
      </c>
      <c r="P33" s="27">
        <v>15000</v>
      </c>
      <c r="Q33" s="27" t="s">
        <v>1577</v>
      </c>
      <c r="R33" s="27">
        <v>20</v>
      </c>
      <c r="S33" s="495" t="s">
        <v>1533</v>
      </c>
      <c r="T33" s="495" t="s">
        <v>1534</v>
      </c>
      <c r="U33" s="505" t="s">
        <v>1535</v>
      </c>
    </row>
    <row r="34" spans="1:21" ht="102">
      <c r="A34" s="27">
        <v>27</v>
      </c>
      <c r="B34" s="27"/>
      <c r="C34" s="100" t="s">
        <v>1593</v>
      </c>
      <c r="D34" s="100" t="s">
        <v>1594</v>
      </c>
      <c r="E34" s="201" t="s">
        <v>1399</v>
      </c>
      <c r="F34" s="100" t="s">
        <v>52</v>
      </c>
      <c r="G34" s="100" t="s">
        <v>1367</v>
      </c>
      <c r="H34" s="100" t="s">
        <v>260</v>
      </c>
      <c r="I34" s="516" t="s">
        <v>6</v>
      </c>
      <c r="J34" s="201" t="s">
        <v>1368</v>
      </c>
      <c r="K34" s="27">
        <v>0</v>
      </c>
      <c r="L34" s="27">
        <v>54000</v>
      </c>
      <c r="M34" s="100" t="s">
        <v>1595</v>
      </c>
      <c r="N34" s="100">
        <v>60000</v>
      </c>
      <c r="O34" s="27">
        <v>20</v>
      </c>
      <c r="P34" s="100">
        <v>60000</v>
      </c>
      <c r="Q34" s="27" t="s">
        <v>1596</v>
      </c>
      <c r="R34" s="27">
        <v>20</v>
      </c>
      <c r="S34" s="513" t="s">
        <v>1400</v>
      </c>
      <c r="T34" s="513" t="s">
        <v>1401</v>
      </c>
      <c r="U34" s="514" t="s">
        <v>1597</v>
      </c>
    </row>
    <row r="35" spans="1:21" ht="102">
      <c r="A35" s="27">
        <v>28</v>
      </c>
      <c r="B35" s="27"/>
      <c r="C35" s="100" t="s">
        <v>1598</v>
      </c>
      <c r="D35" s="100" t="s">
        <v>1599</v>
      </c>
      <c r="E35" s="201" t="s">
        <v>1404</v>
      </c>
      <c r="F35" s="100" t="s">
        <v>52</v>
      </c>
      <c r="G35" s="100" t="s">
        <v>1367</v>
      </c>
      <c r="H35" s="100" t="s">
        <v>260</v>
      </c>
      <c r="I35" s="516" t="s">
        <v>6</v>
      </c>
      <c r="J35" s="201" t="s">
        <v>1368</v>
      </c>
      <c r="K35" s="27">
        <v>0</v>
      </c>
      <c r="L35" s="27">
        <v>27000</v>
      </c>
      <c r="M35" s="100" t="s">
        <v>1595</v>
      </c>
      <c r="N35" s="100">
        <v>30000</v>
      </c>
      <c r="O35" s="27">
        <v>20</v>
      </c>
      <c r="P35" s="100">
        <v>30000</v>
      </c>
      <c r="Q35" s="27" t="s">
        <v>1596</v>
      </c>
      <c r="R35" s="27">
        <v>20</v>
      </c>
      <c r="S35" s="513" t="s">
        <v>1405</v>
      </c>
      <c r="T35" s="513" t="s">
        <v>1406</v>
      </c>
      <c r="U35" s="514" t="s">
        <v>1600</v>
      </c>
    </row>
    <row r="36" spans="1:21" ht="102">
      <c r="A36" s="27">
        <v>29</v>
      </c>
      <c r="B36" s="27"/>
      <c r="C36" s="100" t="s">
        <v>1601</v>
      </c>
      <c r="D36" s="100" t="s">
        <v>1602</v>
      </c>
      <c r="E36" s="201" t="s">
        <v>1409</v>
      </c>
      <c r="F36" s="100" t="s">
        <v>52</v>
      </c>
      <c r="G36" s="100" t="s">
        <v>1367</v>
      </c>
      <c r="H36" s="100" t="s">
        <v>260</v>
      </c>
      <c r="I36" s="517" t="s">
        <v>5</v>
      </c>
      <c r="J36" s="201" t="s">
        <v>1410</v>
      </c>
      <c r="K36" s="27">
        <v>0</v>
      </c>
      <c r="L36" s="27">
        <v>54000</v>
      </c>
      <c r="M36" s="100" t="s">
        <v>1595</v>
      </c>
      <c r="N36" s="100">
        <v>60000</v>
      </c>
      <c r="O36" s="27">
        <v>20</v>
      </c>
      <c r="P36" s="100">
        <v>60000</v>
      </c>
      <c r="Q36" s="27" t="s">
        <v>1596</v>
      </c>
      <c r="R36" s="27">
        <v>20</v>
      </c>
      <c r="S36" s="513" t="s">
        <v>1411</v>
      </c>
      <c r="T36" s="513" t="s">
        <v>1412</v>
      </c>
      <c r="U36" s="514" t="s">
        <v>1603</v>
      </c>
    </row>
    <row r="37" spans="1:21" ht="102">
      <c r="A37" s="27">
        <v>30</v>
      </c>
      <c r="B37" s="27"/>
      <c r="C37" s="100" t="s">
        <v>1604</v>
      </c>
      <c r="D37" s="100" t="s">
        <v>1605</v>
      </c>
      <c r="E37" s="518" t="s">
        <v>1415</v>
      </c>
      <c r="F37" s="100" t="s">
        <v>52</v>
      </c>
      <c r="G37" s="100" t="s">
        <v>1367</v>
      </c>
      <c r="H37" s="100" t="s">
        <v>260</v>
      </c>
      <c r="I37" s="517" t="s">
        <v>5</v>
      </c>
      <c r="J37" s="201" t="s">
        <v>1368</v>
      </c>
      <c r="K37" s="27">
        <v>0</v>
      </c>
      <c r="L37" s="27">
        <v>27000</v>
      </c>
      <c r="M37" s="100" t="s">
        <v>1595</v>
      </c>
      <c r="N37" s="82">
        <v>30000</v>
      </c>
      <c r="O37" s="27">
        <v>20</v>
      </c>
      <c r="P37" s="82">
        <v>30000</v>
      </c>
      <c r="Q37" s="27" t="s">
        <v>1596</v>
      </c>
      <c r="R37" s="27">
        <v>20</v>
      </c>
      <c r="S37" s="513" t="s">
        <v>1416</v>
      </c>
      <c r="T37" s="513" t="s">
        <v>1417</v>
      </c>
      <c r="U37" s="514" t="s">
        <v>1606</v>
      </c>
    </row>
    <row r="38" spans="1:21" ht="102">
      <c r="A38" s="27">
        <v>31</v>
      </c>
      <c r="B38" s="27"/>
      <c r="C38" s="519" t="s">
        <v>1607</v>
      </c>
      <c r="D38" s="519" t="s">
        <v>1608</v>
      </c>
      <c r="E38" s="201" t="s">
        <v>1431</v>
      </c>
      <c r="F38" s="100" t="s">
        <v>52</v>
      </c>
      <c r="G38" s="100" t="s">
        <v>1367</v>
      </c>
      <c r="H38" s="100" t="s">
        <v>260</v>
      </c>
      <c r="I38" s="516" t="s">
        <v>6</v>
      </c>
      <c r="J38" s="201" t="s">
        <v>1368</v>
      </c>
      <c r="K38" s="27">
        <v>0</v>
      </c>
      <c r="L38" s="27">
        <v>54000</v>
      </c>
      <c r="M38" s="100" t="s">
        <v>1595</v>
      </c>
      <c r="N38" s="82">
        <v>60000</v>
      </c>
      <c r="O38" s="27">
        <v>20</v>
      </c>
      <c r="P38" s="82">
        <v>60000</v>
      </c>
      <c r="Q38" s="27" t="s">
        <v>1596</v>
      </c>
      <c r="R38" s="27">
        <v>20</v>
      </c>
      <c r="S38" s="513" t="s">
        <v>1432</v>
      </c>
      <c r="T38" s="513" t="s">
        <v>1433</v>
      </c>
      <c r="U38" s="514" t="s">
        <v>1609</v>
      </c>
    </row>
    <row r="39" spans="1:21" ht="76.5">
      <c r="A39" s="27">
        <v>32</v>
      </c>
      <c r="B39" s="27"/>
      <c r="C39" s="100" t="s">
        <v>1610</v>
      </c>
      <c r="D39" s="100" t="s">
        <v>1611</v>
      </c>
      <c r="E39" s="201" t="s">
        <v>1436</v>
      </c>
      <c r="F39" s="100" t="s">
        <v>52</v>
      </c>
      <c r="G39" s="100" t="s">
        <v>1367</v>
      </c>
      <c r="H39" s="100" t="s">
        <v>260</v>
      </c>
      <c r="I39" s="516" t="s">
        <v>6</v>
      </c>
      <c r="J39" s="201" t="s">
        <v>1368</v>
      </c>
      <c r="K39" s="27">
        <v>0</v>
      </c>
      <c r="L39" s="27">
        <v>54000</v>
      </c>
      <c r="M39" s="100" t="s">
        <v>1595</v>
      </c>
      <c r="N39" s="82">
        <v>60000</v>
      </c>
      <c r="O39" s="27">
        <v>20</v>
      </c>
      <c r="P39" s="82">
        <v>60000</v>
      </c>
      <c r="Q39" s="27" t="s">
        <v>1596</v>
      </c>
      <c r="R39" s="27">
        <v>20</v>
      </c>
      <c r="S39" s="513" t="s">
        <v>1437</v>
      </c>
      <c r="T39" s="520" t="s">
        <v>1438</v>
      </c>
      <c r="U39" s="514" t="s">
        <v>1612</v>
      </c>
    </row>
    <row r="40" spans="1:21" ht="76.5">
      <c r="A40" s="27">
        <v>33</v>
      </c>
      <c r="B40" s="27"/>
      <c r="C40" s="100" t="s">
        <v>1613</v>
      </c>
      <c r="D40" s="100" t="s">
        <v>1614</v>
      </c>
      <c r="E40" s="201" t="s">
        <v>1470</v>
      </c>
      <c r="F40" s="100" t="s">
        <v>52</v>
      </c>
      <c r="G40" s="100" t="s">
        <v>1367</v>
      </c>
      <c r="H40" s="100" t="s">
        <v>1557</v>
      </c>
      <c r="I40" s="516" t="s">
        <v>6</v>
      </c>
      <c r="J40" s="201" t="s">
        <v>1368</v>
      </c>
      <c r="K40" s="27">
        <v>0</v>
      </c>
      <c r="L40" s="27">
        <v>27000</v>
      </c>
      <c r="M40" s="100" t="s">
        <v>1595</v>
      </c>
      <c r="N40" s="82">
        <v>30000</v>
      </c>
      <c r="O40" s="27">
        <v>20</v>
      </c>
      <c r="P40" s="82">
        <v>30000</v>
      </c>
      <c r="Q40" s="27" t="s">
        <v>1596</v>
      </c>
      <c r="R40" s="27">
        <v>20</v>
      </c>
      <c r="S40" s="513" t="s">
        <v>1471</v>
      </c>
      <c r="T40" s="513" t="s">
        <v>1472</v>
      </c>
      <c r="U40" s="514" t="s">
        <v>1615</v>
      </c>
    </row>
    <row r="41" spans="1:21" ht="76.5">
      <c r="A41" s="27">
        <v>34</v>
      </c>
      <c r="B41" s="27"/>
      <c r="C41" s="100" t="s">
        <v>1616</v>
      </c>
      <c r="D41" s="100" t="s">
        <v>1617</v>
      </c>
      <c r="E41" s="201" t="s">
        <v>1470</v>
      </c>
      <c r="F41" s="100" t="s">
        <v>52</v>
      </c>
      <c r="G41" s="100" t="s">
        <v>1367</v>
      </c>
      <c r="H41" s="100" t="s">
        <v>260</v>
      </c>
      <c r="I41" s="516" t="s">
        <v>6</v>
      </c>
      <c r="J41" s="201" t="s">
        <v>1475</v>
      </c>
      <c r="K41" s="27">
        <v>0</v>
      </c>
      <c r="L41" s="27">
        <v>27000</v>
      </c>
      <c r="M41" s="100" t="s">
        <v>1595</v>
      </c>
      <c r="N41" s="82">
        <v>30000</v>
      </c>
      <c r="O41" s="27">
        <v>20</v>
      </c>
      <c r="P41" s="82">
        <v>30000</v>
      </c>
      <c r="Q41" s="27" t="s">
        <v>1596</v>
      </c>
      <c r="R41" s="27">
        <v>20</v>
      </c>
      <c r="S41" s="513" t="s">
        <v>1476</v>
      </c>
      <c r="T41" s="513" t="s">
        <v>1477</v>
      </c>
      <c r="U41" s="514" t="s">
        <v>1618</v>
      </c>
    </row>
    <row r="42" spans="1:21" ht="89.25">
      <c r="A42" s="27">
        <v>35</v>
      </c>
      <c r="B42" s="27"/>
      <c r="C42" s="100" t="s">
        <v>1619</v>
      </c>
      <c r="D42" s="100" t="s">
        <v>1620</v>
      </c>
      <c r="E42" s="518" t="s">
        <v>1480</v>
      </c>
      <c r="F42" s="100" t="s">
        <v>52</v>
      </c>
      <c r="G42" s="100" t="s">
        <v>1367</v>
      </c>
      <c r="H42" s="100" t="s">
        <v>260</v>
      </c>
      <c r="I42" s="516" t="s">
        <v>6</v>
      </c>
      <c r="J42" s="201" t="s">
        <v>1481</v>
      </c>
      <c r="K42" s="27">
        <v>0</v>
      </c>
      <c r="L42" s="27">
        <v>27000</v>
      </c>
      <c r="M42" s="100" t="s">
        <v>1595</v>
      </c>
      <c r="N42" s="82">
        <v>30000</v>
      </c>
      <c r="O42" s="27">
        <v>20</v>
      </c>
      <c r="P42" s="82">
        <v>30000</v>
      </c>
      <c r="Q42" s="27" t="s">
        <v>1596</v>
      </c>
      <c r="R42" s="27">
        <v>20</v>
      </c>
      <c r="S42" s="513" t="s">
        <v>1482</v>
      </c>
      <c r="T42" s="513" t="s">
        <v>1483</v>
      </c>
      <c r="U42" s="514" t="s">
        <v>1621</v>
      </c>
    </row>
    <row r="43" spans="1:21" ht="63.75">
      <c r="A43" s="27">
        <v>36</v>
      </c>
      <c r="B43" s="27"/>
      <c r="C43" s="91" t="s">
        <v>1509</v>
      </c>
      <c r="D43" s="89" t="s">
        <v>1510</v>
      </c>
      <c r="E43" s="168" t="s">
        <v>1511</v>
      </c>
      <c r="F43" s="100" t="s">
        <v>52</v>
      </c>
      <c r="G43" s="91" t="s">
        <v>94</v>
      </c>
      <c r="H43" s="517" t="s">
        <v>95</v>
      </c>
      <c r="I43" s="516" t="s">
        <v>6</v>
      </c>
      <c r="J43" s="168" t="s">
        <v>1349</v>
      </c>
      <c r="K43" s="27">
        <v>0</v>
      </c>
      <c r="L43" s="27">
        <v>54000</v>
      </c>
      <c r="M43" s="100" t="s">
        <v>1595</v>
      </c>
      <c r="N43" s="82">
        <v>60000</v>
      </c>
      <c r="O43" s="27">
        <v>20</v>
      </c>
      <c r="P43" s="82">
        <v>60000</v>
      </c>
      <c r="Q43" s="27" t="s">
        <v>1596</v>
      </c>
      <c r="R43" s="27">
        <v>20</v>
      </c>
      <c r="S43" s="495" t="s">
        <v>1513</v>
      </c>
      <c r="T43" s="495" t="s">
        <v>1514</v>
      </c>
      <c r="U43" s="505" t="s">
        <v>1515</v>
      </c>
    </row>
    <row r="44" spans="1:21" ht="76.5">
      <c r="A44" s="27">
        <v>37</v>
      </c>
      <c r="B44" s="27"/>
      <c r="C44" s="91" t="s">
        <v>1622</v>
      </c>
      <c r="D44" s="91" t="s">
        <v>1623</v>
      </c>
      <c r="E44" s="168" t="s">
        <v>1624</v>
      </c>
      <c r="F44" s="100" t="s">
        <v>52</v>
      </c>
      <c r="G44" s="100" t="s">
        <v>1367</v>
      </c>
      <c r="H44" s="100" t="s">
        <v>1557</v>
      </c>
      <c r="I44" s="516" t="s">
        <v>6</v>
      </c>
      <c r="J44" s="168" t="s">
        <v>1625</v>
      </c>
      <c r="K44" s="27">
        <v>0</v>
      </c>
      <c r="L44" s="27">
        <v>54000</v>
      </c>
      <c r="M44" s="100" t="s">
        <v>1595</v>
      </c>
      <c r="N44" s="82">
        <v>60000</v>
      </c>
      <c r="O44" s="27">
        <v>20</v>
      </c>
      <c r="P44" s="82">
        <v>60000</v>
      </c>
      <c r="Q44" s="27" t="s">
        <v>1596</v>
      </c>
      <c r="R44" s="27">
        <v>20</v>
      </c>
      <c r="S44" s="495" t="s">
        <v>1541</v>
      </c>
      <c r="T44" s="495" t="s">
        <v>1626</v>
      </c>
      <c r="U44" s="505" t="s">
        <v>1543</v>
      </c>
    </row>
  </sheetData>
  <mergeCells count="7">
    <mergeCell ref="A6:C6"/>
    <mergeCell ref="P6:R6"/>
    <mergeCell ref="A1:R1"/>
    <mergeCell ref="A2:R2"/>
    <mergeCell ref="A3:R3"/>
    <mergeCell ref="A4:G4"/>
    <mergeCell ref="Q5:R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9"/>
  <sheetViews>
    <sheetView workbookViewId="0">
      <selection activeCell="A9" sqref="A9"/>
    </sheetView>
  </sheetViews>
  <sheetFormatPr defaultRowHeight="15"/>
  <sheetData>
    <row r="1" spans="1:21" ht="18.75">
      <c r="A1" s="604" t="s">
        <v>0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4"/>
      <c r="T1" s="604"/>
    </row>
    <row r="2" spans="1:21" ht="18.75">
      <c r="A2" s="604" t="s">
        <v>1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  <c r="S2" s="604"/>
      <c r="T2" s="604"/>
    </row>
    <row r="3" spans="1:21" ht="18.75">
      <c r="A3" s="604" t="s">
        <v>241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  <c r="R3" s="604"/>
      <c r="S3" s="136"/>
      <c r="T3" s="112"/>
    </row>
    <row r="4" spans="1:21" ht="18.75">
      <c r="A4" s="673" t="s">
        <v>551</v>
      </c>
      <c r="B4" s="673"/>
      <c r="C4" s="673"/>
      <c r="D4" s="673"/>
      <c r="E4" s="673"/>
      <c r="F4" s="673"/>
      <c r="G4" s="673"/>
      <c r="H4" s="204"/>
      <c r="I4" s="7"/>
      <c r="J4" s="7"/>
      <c r="K4" s="7"/>
      <c r="L4" s="487"/>
      <c r="M4" s="111"/>
      <c r="N4" s="108"/>
      <c r="O4" s="111"/>
      <c r="P4" s="132"/>
      <c r="Q4" s="9"/>
      <c r="R4" s="134" t="s">
        <v>361</v>
      </c>
      <c r="S4" s="136"/>
      <c r="T4" s="112"/>
    </row>
    <row r="5" spans="1:21">
      <c r="A5" s="488"/>
      <c r="B5" s="489"/>
      <c r="C5" s="136"/>
      <c r="D5" s="488"/>
      <c r="E5" s="136"/>
      <c r="F5" s="205"/>
      <c r="G5" s="137"/>
      <c r="H5" s="205"/>
      <c r="I5" s="137"/>
      <c r="J5" s="488"/>
      <c r="K5" s="488"/>
      <c r="L5" s="488"/>
      <c r="M5" s="489"/>
      <c r="N5" s="115"/>
      <c r="O5" s="489"/>
      <c r="P5" s="115"/>
      <c r="Q5" s="676" t="s">
        <v>496</v>
      </c>
      <c r="R5" s="676"/>
      <c r="S5" s="136"/>
      <c r="T5" s="112"/>
    </row>
    <row r="6" spans="1:21">
      <c r="A6" s="674" t="s">
        <v>363</v>
      </c>
      <c r="B6" s="674"/>
      <c r="C6" s="136"/>
      <c r="D6" s="488"/>
      <c r="E6" s="136"/>
      <c r="F6" s="205"/>
      <c r="G6" s="137"/>
      <c r="H6" s="205"/>
      <c r="I6" s="137"/>
      <c r="J6" s="488"/>
      <c r="K6" s="488"/>
      <c r="L6" s="488"/>
      <c r="M6" s="489"/>
      <c r="N6" s="115"/>
      <c r="O6" s="489"/>
      <c r="P6" s="115"/>
      <c r="Q6" s="489"/>
      <c r="R6" s="488"/>
      <c r="S6" s="136"/>
      <c r="T6" s="112"/>
    </row>
    <row r="7" spans="1:21" ht="63">
      <c r="A7" s="206" t="s">
        <v>243</v>
      </c>
      <c r="B7" s="206" t="s">
        <v>244</v>
      </c>
      <c r="C7" s="198" t="s">
        <v>245</v>
      </c>
      <c r="D7" s="206" t="s">
        <v>246</v>
      </c>
      <c r="E7" s="198" t="s">
        <v>247</v>
      </c>
      <c r="F7" s="198" t="s">
        <v>9</v>
      </c>
      <c r="G7" s="206" t="s">
        <v>248</v>
      </c>
      <c r="H7" s="198" t="s">
        <v>249</v>
      </c>
      <c r="I7" s="206" t="s">
        <v>250</v>
      </c>
      <c r="J7" s="206" t="s">
        <v>335</v>
      </c>
      <c r="K7" s="206" t="s">
        <v>336</v>
      </c>
      <c r="L7" s="206" t="s">
        <v>337</v>
      </c>
      <c r="M7" s="206" t="s">
        <v>338</v>
      </c>
      <c r="N7" s="197" t="s">
        <v>339</v>
      </c>
      <c r="O7" s="206" t="s">
        <v>340</v>
      </c>
      <c r="P7" s="197" t="s">
        <v>255</v>
      </c>
      <c r="Q7" s="206" t="s">
        <v>254</v>
      </c>
      <c r="R7" s="206" t="s">
        <v>256</v>
      </c>
      <c r="S7" s="198" t="s">
        <v>552</v>
      </c>
      <c r="T7" s="184" t="s">
        <v>553</v>
      </c>
      <c r="U7" s="207" t="s">
        <v>694</v>
      </c>
    </row>
    <row r="8" spans="1:21" ht="90">
      <c r="A8" s="82">
        <v>1</v>
      </c>
      <c r="B8" s="27"/>
      <c r="C8" s="91" t="s">
        <v>687</v>
      </c>
      <c r="D8" s="89" t="s">
        <v>680</v>
      </c>
      <c r="E8" s="91" t="s">
        <v>1500</v>
      </c>
      <c r="F8" s="27" t="s">
        <v>52</v>
      </c>
      <c r="G8" s="91" t="s">
        <v>94</v>
      </c>
      <c r="H8" s="91" t="s">
        <v>95</v>
      </c>
      <c r="I8" s="504" t="s">
        <v>6</v>
      </c>
      <c r="J8" s="168" t="s">
        <v>1501</v>
      </c>
      <c r="K8" s="91" t="s">
        <v>1502</v>
      </c>
      <c r="L8" s="91" t="s">
        <v>359</v>
      </c>
      <c r="M8" s="91" t="s">
        <v>1503</v>
      </c>
      <c r="N8" s="27">
        <v>100000</v>
      </c>
      <c r="O8" s="100" t="s">
        <v>684</v>
      </c>
      <c r="P8" s="82">
        <v>50000</v>
      </c>
      <c r="Q8" s="27" t="s">
        <v>1504</v>
      </c>
      <c r="R8" s="82" t="s">
        <v>354</v>
      </c>
      <c r="S8" s="495" t="s">
        <v>691</v>
      </c>
      <c r="T8" s="495" t="s">
        <v>692</v>
      </c>
      <c r="U8" s="505" t="s">
        <v>1505</v>
      </c>
    </row>
    <row r="9" spans="1:21" ht="90">
      <c r="A9" s="82">
        <v>2</v>
      </c>
      <c r="B9" s="27"/>
      <c r="C9" s="91" t="s">
        <v>679</v>
      </c>
      <c r="D9" s="89" t="s">
        <v>680</v>
      </c>
      <c r="E9" s="91" t="s">
        <v>1500</v>
      </c>
      <c r="F9" s="27" t="s">
        <v>52</v>
      </c>
      <c r="G9" s="91" t="s">
        <v>94</v>
      </c>
      <c r="H9" s="91" t="s">
        <v>95</v>
      </c>
      <c r="I9" s="504" t="s">
        <v>6</v>
      </c>
      <c r="J9" s="168" t="s">
        <v>1501</v>
      </c>
      <c r="K9" s="91" t="s">
        <v>1502</v>
      </c>
      <c r="L9" s="91" t="s">
        <v>359</v>
      </c>
      <c r="M9" s="91" t="s">
        <v>1503</v>
      </c>
      <c r="N9" s="27">
        <v>100000</v>
      </c>
      <c r="O9" s="100" t="s">
        <v>684</v>
      </c>
      <c r="P9" s="82">
        <v>50000</v>
      </c>
      <c r="Q9" s="27" t="s">
        <v>1504</v>
      </c>
      <c r="R9" s="82" t="s">
        <v>354</v>
      </c>
      <c r="S9" s="495" t="s">
        <v>1506</v>
      </c>
      <c r="T9" s="506" t="s">
        <v>1507</v>
      </c>
      <c r="U9" s="505" t="s">
        <v>1508</v>
      </c>
    </row>
  </sheetData>
  <mergeCells count="6">
    <mergeCell ref="A6:B6"/>
    <mergeCell ref="A1:T1"/>
    <mergeCell ref="A2:T2"/>
    <mergeCell ref="A3:R3"/>
    <mergeCell ref="A4:G4"/>
    <mergeCell ref="Q5:R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24"/>
  <sheetViews>
    <sheetView tabSelected="1" topLeftCell="A23" workbookViewId="0">
      <selection activeCell="K34" sqref="K34"/>
    </sheetView>
  </sheetViews>
  <sheetFormatPr defaultRowHeight="15"/>
  <sheetData>
    <row r="1" spans="1:22" ht="18.75">
      <c r="A1" s="604" t="s">
        <v>0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4"/>
      <c r="T1" s="192"/>
      <c r="U1" s="192"/>
      <c r="V1" s="679"/>
    </row>
    <row r="2" spans="1:22" ht="18.75">
      <c r="A2" s="604" t="s">
        <v>1627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  <c r="S2" s="604"/>
      <c r="T2" s="192"/>
      <c r="U2" s="192"/>
      <c r="V2" s="679"/>
    </row>
    <row r="3" spans="1:22" ht="18.75">
      <c r="A3" s="604" t="s">
        <v>1628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  <c r="R3" s="604"/>
      <c r="S3" s="604"/>
      <c r="T3" s="192"/>
      <c r="U3" s="192"/>
      <c r="V3" s="679"/>
    </row>
    <row r="4" spans="1:22" ht="18.75">
      <c r="A4" s="604" t="s">
        <v>1629</v>
      </c>
      <c r="B4" s="604"/>
      <c r="C4" s="604"/>
      <c r="D4" s="604"/>
      <c r="E4" s="604"/>
      <c r="F4" s="604"/>
      <c r="G4" s="604"/>
      <c r="H4" s="604"/>
      <c r="I4" s="604"/>
      <c r="J4" s="604"/>
      <c r="K4" s="604"/>
      <c r="L4" s="604"/>
      <c r="M4" s="604"/>
      <c r="N4" s="604"/>
      <c r="O4" s="604"/>
      <c r="P4" s="604"/>
      <c r="Q4" s="604"/>
      <c r="R4" s="604"/>
      <c r="S4" s="604"/>
      <c r="T4" s="192"/>
      <c r="U4" s="192"/>
      <c r="V4" s="679"/>
    </row>
    <row r="5" spans="1:22" ht="18.75">
      <c r="A5" s="673" t="s">
        <v>1630</v>
      </c>
      <c r="B5" s="673"/>
      <c r="C5" s="673"/>
      <c r="D5" s="673"/>
      <c r="E5" s="673"/>
      <c r="F5" s="673"/>
      <c r="G5" s="673"/>
      <c r="H5" s="153"/>
      <c r="I5" s="153"/>
      <c r="J5" s="193"/>
      <c r="K5" s="680"/>
      <c r="L5" s="681"/>
      <c r="M5" s="108" t="s">
        <v>773</v>
      </c>
      <c r="N5" s="175"/>
      <c r="O5" s="682"/>
      <c r="P5" s="683"/>
      <c r="Q5" s="684"/>
      <c r="R5" s="684"/>
      <c r="S5" s="134" t="s">
        <v>361</v>
      </c>
      <c r="T5" s="192"/>
      <c r="U5" s="192"/>
      <c r="V5" s="679"/>
    </row>
    <row r="6" spans="1:22" ht="15.75">
      <c r="A6" s="685"/>
      <c r="B6" s="112"/>
      <c r="C6" s="112"/>
      <c r="D6" s="112"/>
      <c r="E6" s="113"/>
      <c r="F6" s="686"/>
      <c r="G6" s="155"/>
      <c r="H6" s="687" t="s">
        <v>1631</v>
      </c>
      <c r="I6" s="687"/>
      <c r="J6" s="687"/>
      <c r="K6" s="688"/>
      <c r="L6" s="688"/>
      <c r="M6" s="689"/>
      <c r="N6" s="176"/>
      <c r="O6" s="690"/>
      <c r="P6" s="690"/>
      <c r="Q6" s="678" t="s">
        <v>362</v>
      </c>
      <c r="R6" s="678"/>
      <c r="S6" s="678"/>
      <c r="T6" s="192"/>
      <c r="U6" s="192"/>
      <c r="V6" s="679"/>
    </row>
    <row r="7" spans="1:22" ht="15.75">
      <c r="A7" s="674" t="s">
        <v>363</v>
      </c>
      <c r="B7" s="674"/>
      <c r="C7" s="674"/>
      <c r="D7" s="112"/>
      <c r="E7" s="113"/>
      <c r="F7" s="686"/>
      <c r="G7" s="155"/>
      <c r="H7" s="155"/>
      <c r="I7" s="155"/>
      <c r="J7" s="38"/>
      <c r="K7" s="688"/>
      <c r="L7" s="688"/>
      <c r="M7" s="689"/>
      <c r="N7" s="176"/>
      <c r="O7" s="690"/>
      <c r="P7" s="677" t="s">
        <v>364</v>
      </c>
      <c r="Q7" s="677"/>
      <c r="R7" s="677"/>
      <c r="S7" s="677"/>
      <c r="T7" s="192"/>
      <c r="U7" s="192"/>
      <c r="V7" s="679"/>
    </row>
    <row r="8" spans="1:22" ht="60">
      <c r="A8" s="691" t="s">
        <v>243</v>
      </c>
      <c r="B8" s="500" t="s">
        <v>244</v>
      </c>
      <c r="C8" s="500" t="s">
        <v>245</v>
      </c>
      <c r="D8" s="500" t="s">
        <v>246</v>
      </c>
      <c r="E8" s="500" t="s">
        <v>247</v>
      </c>
      <c r="F8" s="500" t="s">
        <v>9</v>
      </c>
      <c r="G8" s="500" t="s">
        <v>248</v>
      </c>
      <c r="H8" s="500" t="s">
        <v>249</v>
      </c>
      <c r="I8" s="500" t="s">
        <v>250</v>
      </c>
      <c r="J8" s="500" t="s">
        <v>251</v>
      </c>
      <c r="K8" s="692" t="s">
        <v>252</v>
      </c>
      <c r="L8" s="693" t="s">
        <v>1632</v>
      </c>
      <c r="M8" s="500" t="s">
        <v>254</v>
      </c>
      <c r="N8" s="500" t="s">
        <v>255</v>
      </c>
      <c r="O8" s="500" t="s">
        <v>256</v>
      </c>
      <c r="P8" s="500" t="s">
        <v>255</v>
      </c>
      <c r="Q8" s="694" t="s">
        <v>254</v>
      </c>
      <c r="R8" s="695" t="s">
        <v>1633</v>
      </c>
      <c r="S8" s="500" t="s">
        <v>256</v>
      </c>
      <c r="T8" s="696" t="s">
        <v>552</v>
      </c>
      <c r="U8" s="692" t="s">
        <v>553</v>
      </c>
      <c r="V8" s="520" t="s">
        <v>694</v>
      </c>
    </row>
    <row r="9" spans="1:22" ht="63.75">
      <c r="A9" s="27">
        <v>1</v>
      </c>
      <c r="B9" s="27"/>
      <c r="C9" s="504" t="s">
        <v>1634</v>
      </c>
      <c r="D9" s="504" t="s">
        <v>1635</v>
      </c>
      <c r="E9" s="697" t="s">
        <v>1636</v>
      </c>
      <c r="F9" s="187" t="s">
        <v>52</v>
      </c>
      <c r="G9" s="504" t="s">
        <v>94</v>
      </c>
      <c r="H9" s="504" t="s">
        <v>95</v>
      </c>
      <c r="I9" s="504" t="s">
        <v>5</v>
      </c>
      <c r="J9" s="504" t="s">
        <v>1637</v>
      </c>
      <c r="K9" s="27">
        <v>100000</v>
      </c>
      <c r="L9" s="27">
        <v>63000</v>
      </c>
      <c r="M9" s="504" t="s">
        <v>1638</v>
      </c>
      <c r="N9" s="27">
        <v>70000</v>
      </c>
      <c r="O9" s="27">
        <v>20</v>
      </c>
      <c r="P9" s="27">
        <v>70000</v>
      </c>
      <c r="Q9" s="27" t="s">
        <v>1639</v>
      </c>
      <c r="R9" s="27"/>
      <c r="S9" s="27">
        <v>20</v>
      </c>
      <c r="T9" s="698" t="s">
        <v>1640</v>
      </c>
      <c r="U9" s="698" t="s">
        <v>1641</v>
      </c>
      <c r="V9" s="495" t="s">
        <v>1642</v>
      </c>
    </row>
    <row r="10" spans="1:22" ht="114.75">
      <c r="A10" s="27">
        <v>2</v>
      </c>
      <c r="B10" s="27"/>
      <c r="C10" s="91" t="s">
        <v>1643</v>
      </c>
      <c r="D10" s="91" t="s">
        <v>1644</v>
      </c>
      <c r="E10" s="168" t="s">
        <v>1645</v>
      </c>
      <c r="F10" s="187" t="s">
        <v>52</v>
      </c>
      <c r="G10" s="91" t="s">
        <v>172</v>
      </c>
      <c r="H10" s="91" t="s">
        <v>270</v>
      </c>
      <c r="I10" s="504" t="s">
        <v>5</v>
      </c>
      <c r="J10" s="91" t="s">
        <v>1353</v>
      </c>
      <c r="K10" s="27">
        <v>200000</v>
      </c>
      <c r="L10" s="27">
        <v>126000</v>
      </c>
      <c r="M10" s="100" t="s">
        <v>1646</v>
      </c>
      <c r="N10" s="91">
        <v>140000</v>
      </c>
      <c r="O10" s="27">
        <v>20</v>
      </c>
      <c r="P10" s="91">
        <v>140000</v>
      </c>
      <c r="Q10" s="27" t="s">
        <v>1647</v>
      </c>
      <c r="R10" s="27"/>
      <c r="S10" s="27">
        <v>20</v>
      </c>
      <c r="T10" s="495" t="s">
        <v>1648</v>
      </c>
      <c r="U10" s="495" t="s">
        <v>1649</v>
      </c>
      <c r="V10" s="495" t="s">
        <v>1650</v>
      </c>
    </row>
    <row r="11" spans="1:22" ht="114.75">
      <c r="A11" s="27">
        <v>3</v>
      </c>
      <c r="B11" s="27"/>
      <c r="C11" s="91" t="s">
        <v>1651</v>
      </c>
      <c r="D11" s="91" t="s">
        <v>1652</v>
      </c>
      <c r="E11" s="168" t="s">
        <v>1653</v>
      </c>
      <c r="F11" s="187" t="s">
        <v>52</v>
      </c>
      <c r="G11" s="91" t="s">
        <v>94</v>
      </c>
      <c r="H11" s="91" t="s">
        <v>95</v>
      </c>
      <c r="I11" s="91" t="s">
        <v>6</v>
      </c>
      <c r="J11" s="91" t="s">
        <v>557</v>
      </c>
      <c r="K11" s="27">
        <v>200000</v>
      </c>
      <c r="L11" s="27">
        <v>126000</v>
      </c>
      <c r="M11" s="100" t="s">
        <v>1646</v>
      </c>
      <c r="N11" s="91">
        <v>140000</v>
      </c>
      <c r="O11" s="27">
        <v>20</v>
      </c>
      <c r="P11" s="91">
        <v>140000</v>
      </c>
      <c r="Q11" s="27" t="s">
        <v>1647</v>
      </c>
      <c r="R11" s="27"/>
      <c r="S11" s="27">
        <v>20</v>
      </c>
      <c r="T11" s="513" t="s">
        <v>1654</v>
      </c>
      <c r="U11" s="495" t="s">
        <v>1655</v>
      </c>
      <c r="V11" s="505" t="s">
        <v>1656</v>
      </c>
    </row>
    <row r="12" spans="1:22" ht="30">
      <c r="A12" s="27">
        <v>4</v>
      </c>
      <c r="B12" s="27"/>
      <c r="C12" s="91" t="s">
        <v>1657</v>
      </c>
      <c r="D12" s="91" t="s">
        <v>1658</v>
      </c>
      <c r="E12" s="168"/>
      <c r="F12" s="187" t="s">
        <v>52</v>
      </c>
      <c r="G12" s="91" t="s">
        <v>94</v>
      </c>
      <c r="H12" s="91" t="s">
        <v>95</v>
      </c>
      <c r="I12" s="91" t="s">
        <v>6</v>
      </c>
      <c r="J12" s="91" t="s">
        <v>1353</v>
      </c>
      <c r="K12" s="27">
        <v>200000</v>
      </c>
      <c r="L12" s="27">
        <v>126000</v>
      </c>
      <c r="M12" s="100" t="s">
        <v>1646</v>
      </c>
      <c r="N12" s="91">
        <v>140000</v>
      </c>
      <c r="O12" s="27">
        <v>20</v>
      </c>
      <c r="P12" s="91">
        <v>140000</v>
      </c>
      <c r="Q12" s="27" t="s">
        <v>1647</v>
      </c>
      <c r="R12" s="27"/>
      <c r="S12" s="27">
        <v>20</v>
      </c>
      <c r="T12" s="495" t="s">
        <v>1659</v>
      </c>
      <c r="U12" s="495" t="s">
        <v>1660</v>
      </c>
      <c r="V12" s="505" t="s">
        <v>1661</v>
      </c>
    </row>
    <row r="13" spans="1:22" ht="114.75">
      <c r="A13" s="27">
        <v>5</v>
      </c>
      <c r="B13" s="42"/>
      <c r="C13" s="99" t="s">
        <v>1662</v>
      </c>
      <c r="D13" s="99" t="s">
        <v>1663</v>
      </c>
      <c r="E13" s="496" t="s">
        <v>1664</v>
      </c>
      <c r="F13" s="500" t="s">
        <v>52</v>
      </c>
      <c r="G13" s="497" t="s">
        <v>94</v>
      </c>
      <c r="H13" s="497" t="s">
        <v>95</v>
      </c>
      <c r="I13" s="497" t="s">
        <v>6</v>
      </c>
      <c r="J13" s="99" t="s">
        <v>1665</v>
      </c>
      <c r="K13" s="42">
        <v>200000</v>
      </c>
      <c r="L13" s="42">
        <v>126000</v>
      </c>
      <c r="M13" s="42" t="s">
        <v>1666</v>
      </c>
      <c r="N13" s="99">
        <v>140000</v>
      </c>
      <c r="O13" s="42">
        <v>20</v>
      </c>
      <c r="P13" s="99">
        <v>140000</v>
      </c>
      <c r="Q13" s="42" t="s">
        <v>1667</v>
      </c>
      <c r="R13" s="42"/>
      <c r="S13" s="42">
        <v>20</v>
      </c>
      <c r="T13" s="499" t="s">
        <v>1668</v>
      </c>
      <c r="U13" s="499" t="s">
        <v>1669</v>
      </c>
      <c r="V13" s="499" t="s">
        <v>1670</v>
      </c>
    </row>
    <row r="14" spans="1:22" ht="89.25">
      <c r="A14" s="27">
        <v>6</v>
      </c>
      <c r="B14" s="42"/>
      <c r="C14" s="99" t="s">
        <v>1671</v>
      </c>
      <c r="D14" s="99" t="s">
        <v>1672</v>
      </c>
      <c r="E14" s="496" t="s">
        <v>1673</v>
      </c>
      <c r="F14" s="500" t="s">
        <v>52</v>
      </c>
      <c r="G14" s="497" t="s">
        <v>94</v>
      </c>
      <c r="H14" s="497" t="s">
        <v>95</v>
      </c>
      <c r="I14" s="497" t="s">
        <v>5</v>
      </c>
      <c r="J14" s="99" t="s">
        <v>1573</v>
      </c>
      <c r="K14" s="42">
        <v>100000</v>
      </c>
      <c r="L14" s="42">
        <v>63000</v>
      </c>
      <c r="M14" s="42" t="s">
        <v>1666</v>
      </c>
      <c r="N14" s="99">
        <v>70000</v>
      </c>
      <c r="O14" s="42">
        <v>20</v>
      </c>
      <c r="P14" s="99">
        <v>70000</v>
      </c>
      <c r="Q14" s="42" t="s">
        <v>1667</v>
      </c>
      <c r="R14" s="42"/>
      <c r="S14" s="42">
        <v>20</v>
      </c>
      <c r="T14" s="499" t="s">
        <v>1674</v>
      </c>
      <c r="U14" s="499" t="s">
        <v>1675</v>
      </c>
      <c r="V14" s="499" t="s">
        <v>1676</v>
      </c>
    </row>
    <row r="15" spans="1:22" ht="72">
      <c r="A15" s="27">
        <v>7</v>
      </c>
      <c r="B15" s="27"/>
      <c r="C15" s="91" t="s">
        <v>1677</v>
      </c>
      <c r="D15" s="91" t="s">
        <v>1678</v>
      </c>
      <c r="E15" s="129" t="s">
        <v>1679</v>
      </c>
      <c r="F15" s="699" t="s">
        <v>52</v>
      </c>
      <c r="G15" s="95" t="s">
        <v>94</v>
      </c>
      <c r="H15" s="95" t="s">
        <v>95</v>
      </c>
      <c r="I15" s="95" t="s">
        <v>5</v>
      </c>
      <c r="J15" s="168" t="s">
        <v>1637</v>
      </c>
      <c r="K15" s="27">
        <v>180000</v>
      </c>
      <c r="L15" s="27">
        <v>113400</v>
      </c>
      <c r="M15" s="700" t="s">
        <v>1680</v>
      </c>
      <c r="N15" s="91">
        <v>126000</v>
      </c>
      <c r="O15" s="27">
        <v>20</v>
      </c>
      <c r="P15" s="91">
        <v>126000</v>
      </c>
      <c r="Q15" s="700" t="s">
        <v>1681</v>
      </c>
      <c r="R15" s="700"/>
      <c r="S15" s="27">
        <v>20</v>
      </c>
      <c r="T15" s="495" t="s">
        <v>1682</v>
      </c>
      <c r="U15" s="495" t="s">
        <v>1683</v>
      </c>
      <c r="V15" s="495" t="s">
        <v>1684</v>
      </c>
    </row>
    <row r="16" spans="1:22" ht="84">
      <c r="A16" s="27">
        <v>8</v>
      </c>
      <c r="B16" s="27"/>
      <c r="C16" s="91" t="s">
        <v>1685</v>
      </c>
      <c r="D16" s="91" t="s">
        <v>1686</v>
      </c>
      <c r="E16" s="129" t="s">
        <v>1687</v>
      </c>
      <c r="F16" s="699" t="s">
        <v>52</v>
      </c>
      <c r="G16" s="141" t="s">
        <v>172</v>
      </c>
      <c r="H16" s="95" t="s">
        <v>95</v>
      </c>
      <c r="I16" s="95" t="s">
        <v>6</v>
      </c>
      <c r="J16" s="168" t="s">
        <v>1688</v>
      </c>
      <c r="K16" s="27">
        <v>200000</v>
      </c>
      <c r="L16" s="27">
        <v>126000</v>
      </c>
      <c r="M16" s="700" t="s">
        <v>1680</v>
      </c>
      <c r="N16" s="91">
        <v>140000</v>
      </c>
      <c r="O16" s="27">
        <v>20</v>
      </c>
      <c r="P16" s="91">
        <v>140000</v>
      </c>
      <c r="Q16" s="700" t="s">
        <v>1681</v>
      </c>
      <c r="R16" s="700"/>
      <c r="S16" s="27">
        <v>20</v>
      </c>
      <c r="T16" s="495" t="s">
        <v>1689</v>
      </c>
      <c r="U16" s="495" t="s">
        <v>1690</v>
      </c>
      <c r="V16" s="495" t="s">
        <v>1691</v>
      </c>
    </row>
    <row r="17" spans="1:22" ht="96">
      <c r="A17" s="27">
        <v>9</v>
      </c>
      <c r="B17" s="27"/>
      <c r="C17" s="91" t="s">
        <v>1692</v>
      </c>
      <c r="D17" s="91" t="s">
        <v>1693</v>
      </c>
      <c r="E17" s="129" t="s">
        <v>1694</v>
      </c>
      <c r="F17" s="699" t="s">
        <v>52</v>
      </c>
      <c r="G17" s="141" t="s">
        <v>1346</v>
      </c>
      <c r="H17" s="95" t="s">
        <v>95</v>
      </c>
      <c r="I17" s="95" t="s">
        <v>6</v>
      </c>
      <c r="J17" s="168" t="s">
        <v>1688</v>
      </c>
      <c r="K17" s="27">
        <v>200000</v>
      </c>
      <c r="L17" s="27">
        <v>126000</v>
      </c>
      <c r="M17" s="700" t="s">
        <v>1680</v>
      </c>
      <c r="N17" s="91">
        <v>140000</v>
      </c>
      <c r="O17" s="27">
        <v>20</v>
      </c>
      <c r="P17" s="91">
        <v>140000</v>
      </c>
      <c r="Q17" s="700" t="s">
        <v>1681</v>
      </c>
      <c r="R17" s="700"/>
      <c r="S17" s="27">
        <v>20</v>
      </c>
      <c r="T17" s="495" t="s">
        <v>1695</v>
      </c>
      <c r="U17" s="495" t="s">
        <v>1696</v>
      </c>
      <c r="V17" s="495" t="s">
        <v>1697</v>
      </c>
    </row>
    <row r="18" spans="1:22" ht="108">
      <c r="A18" s="27">
        <v>10</v>
      </c>
      <c r="B18" s="27"/>
      <c r="C18" s="91" t="s">
        <v>1698</v>
      </c>
      <c r="D18" s="91" t="s">
        <v>1699</v>
      </c>
      <c r="E18" s="129" t="s">
        <v>1700</v>
      </c>
      <c r="F18" s="699" t="s">
        <v>52</v>
      </c>
      <c r="G18" s="95" t="s">
        <v>94</v>
      </c>
      <c r="H18" s="95" t="s">
        <v>95</v>
      </c>
      <c r="I18" s="95" t="s">
        <v>6</v>
      </c>
      <c r="J18" s="168" t="s">
        <v>1688</v>
      </c>
      <c r="K18" s="27">
        <v>150000</v>
      </c>
      <c r="L18" s="27">
        <v>94500</v>
      </c>
      <c r="M18" s="700" t="s">
        <v>1680</v>
      </c>
      <c r="N18" s="91">
        <v>105000</v>
      </c>
      <c r="O18" s="27">
        <v>20</v>
      </c>
      <c r="P18" s="91">
        <v>105000</v>
      </c>
      <c r="Q18" s="700" t="s">
        <v>1681</v>
      </c>
      <c r="R18" s="700"/>
      <c r="S18" s="27">
        <v>20</v>
      </c>
      <c r="T18" s="495" t="s">
        <v>1701</v>
      </c>
      <c r="U18" s="495" t="s">
        <v>1702</v>
      </c>
      <c r="V18" s="495" t="s">
        <v>1703</v>
      </c>
    </row>
    <row r="19" spans="1:22" ht="84">
      <c r="A19" s="27">
        <v>11</v>
      </c>
      <c r="B19" s="27"/>
      <c r="C19" s="91" t="s">
        <v>1704</v>
      </c>
      <c r="D19" s="91" t="s">
        <v>1705</v>
      </c>
      <c r="E19" s="129" t="s">
        <v>1706</v>
      </c>
      <c r="F19" s="699" t="s">
        <v>52</v>
      </c>
      <c r="G19" s="141" t="s">
        <v>172</v>
      </c>
      <c r="H19" s="95" t="s">
        <v>95</v>
      </c>
      <c r="I19" s="95" t="s">
        <v>6</v>
      </c>
      <c r="J19" s="168" t="s">
        <v>1688</v>
      </c>
      <c r="K19" s="27">
        <v>150000</v>
      </c>
      <c r="L19" s="27">
        <v>94500</v>
      </c>
      <c r="M19" s="700" t="s">
        <v>1680</v>
      </c>
      <c r="N19" s="91">
        <v>105000</v>
      </c>
      <c r="O19" s="27">
        <v>20</v>
      </c>
      <c r="P19" s="91">
        <v>105000</v>
      </c>
      <c r="Q19" s="700" t="s">
        <v>1681</v>
      </c>
      <c r="R19" s="700"/>
      <c r="S19" s="27">
        <v>20</v>
      </c>
      <c r="T19" s="495" t="s">
        <v>1707</v>
      </c>
      <c r="U19" s="495" t="s">
        <v>1708</v>
      </c>
      <c r="V19" s="495" t="s">
        <v>1709</v>
      </c>
    </row>
    <row r="20" spans="1:22" ht="96">
      <c r="A20" s="27">
        <v>12</v>
      </c>
      <c r="B20" s="27"/>
      <c r="C20" s="91" t="s">
        <v>1456</v>
      </c>
      <c r="D20" s="91" t="s">
        <v>1450</v>
      </c>
      <c r="E20" s="129" t="s">
        <v>1710</v>
      </c>
      <c r="F20" s="699" t="s">
        <v>52</v>
      </c>
      <c r="G20" s="141" t="s">
        <v>172</v>
      </c>
      <c r="H20" s="95" t="s">
        <v>95</v>
      </c>
      <c r="I20" s="95" t="s">
        <v>6</v>
      </c>
      <c r="J20" s="168" t="s">
        <v>1546</v>
      </c>
      <c r="K20" s="27">
        <v>200000</v>
      </c>
      <c r="L20" s="27">
        <v>126000</v>
      </c>
      <c r="M20" s="700" t="s">
        <v>1680</v>
      </c>
      <c r="N20" s="91">
        <v>140000</v>
      </c>
      <c r="O20" s="27">
        <v>20</v>
      </c>
      <c r="P20" s="91">
        <v>140000</v>
      </c>
      <c r="Q20" s="700" t="s">
        <v>1681</v>
      </c>
      <c r="R20" s="700"/>
      <c r="S20" s="27">
        <v>20</v>
      </c>
      <c r="T20" s="495" t="s">
        <v>1711</v>
      </c>
      <c r="U20" s="495" t="s">
        <v>1712</v>
      </c>
      <c r="V20" s="495" t="s">
        <v>1713</v>
      </c>
    </row>
    <row r="21" spans="1:22" ht="84">
      <c r="A21" s="27">
        <v>13</v>
      </c>
      <c r="B21" s="27"/>
      <c r="C21" s="91" t="s">
        <v>1714</v>
      </c>
      <c r="D21" s="91" t="s">
        <v>1715</v>
      </c>
      <c r="E21" s="129" t="s">
        <v>1716</v>
      </c>
      <c r="F21" s="699" t="s">
        <v>52</v>
      </c>
      <c r="G21" s="95" t="s">
        <v>94</v>
      </c>
      <c r="H21" s="95" t="s">
        <v>95</v>
      </c>
      <c r="I21" s="95" t="s">
        <v>6</v>
      </c>
      <c r="J21" s="168" t="s">
        <v>1688</v>
      </c>
      <c r="K21" s="27">
        <v>33000</v>
      </c>
      <c r="L21" s="27">
        <v>20790</v>
      </c>
      <c r="M21" s="700" t="s">
        <v>1680</v>
      </c>
      <c r="N21" s="91">
        <v>23100</v>
      </c>
      <c r="O21" s="27">
        <v>20</v>
      </c>
      <c r="P21" s="91">
        <v>23100</v>
      </c>
      <c r="Q21" s="700" t="s">
        <v>1681</v>
      </c>
      <c r="R21" s="700"/>
      <c r="S21" s="27">
        <v>20</v>
      </c>
      <c r="T21" s="495" t="s">
        <v>1717</v>
      </c>
      <c r="U21" s="495" t="s">
        <v>1718</v>
      </c>
      <c r="V21" s="495" t="s">
        <v>1719</v>
      </c>
    </row>
    <row r="22" spans="1:22" ht="84">
      <c r="A22" s="27">
        <v>14</v>
      </c>
      <c r="B22" s="27"/>
      <c r="C22" s="91" t="s">
        <v>1720</v>
      </c>
      <c r="D22" s="91" t="s">
        <v>1721</v>
      </c>
      <c r="E22" s="129" t="s">
        <v>1722</v>
      </c>
      <c r="F22" s="699" t="s">
        <v>52</v>
      </c>
      <c r="G22" s="141" t="s">
        <v>172</v>
      </c>
      <c r="H22" s="95" t="s">
        <v>95</v>
      </c>
      <c r="I22" s="95" t="s">
        <v>6</v>
      </c>
      <c r="J22" s="168" t="s">
        <v>1723</v>
      </c>
      <c r="K22" s="27">
        <v>200000</v>
      </c>
      <c r="L22" s="27">
        <v>126000</v>
      </c>
      <c r="M22" s="700" t="s">
        <v>1680</v>
      </c>
      <c r="N22" s="91">
        <v>140000</v>
      </c>
      <c r="O22" s="27">
        <v>20</v>
      </c>
      <c r="P22" s="91">
        <v>140000</v>
      </c>
      <c r="Q22" s="700" t="s">
        <v>1681</v>
      </c>
      <c r="R22" s="700"/>
      <c r="S22" s="27">
        <v>20</v>
      </c>
      <c r="T22" s="495" t="s">
        <v>1724</v>
      </c>
      <c r="U22" s="495" t="s">
        <v>1725</v>
      </c>
      <c r="V22" s="495" t="s">
        <v>1726</v>
      </c>
    </row>
    <row r="23" spans="1:22" ht="132">
      <c r="A23" s="27">
        <v>15</v>
      </c>
      <c r="B23" s="27"/>
      <c r="C23" s="91" t="s">
        <v>1727</v>
      </c>
      <c r="D23" s="91" t="s">
        <v>1728</v>
      </c>
      <c r="E23" s="129" t="s">
        <v>1729</v>
      </c>
      <c r="F23" s="699" t="s">
        <v>52</v>
      </c>
      <c r="G23" s="95" t="s">
        <v>94</v>
      </c>
      <c r="H23" s="95" t="s">
        <v>95</v>
      </c>
      <c r="I23" s="95" t="s">
        <v>6</v>
      </c>
      <c r="J23" s="168" t="s">
        <v>1546</v>
      </c>
      <c r="K23" s="27">
        <v>200000</v>
      </c>
      <c r="L23" s="27">
        <v>126000</v>
      </c>
      <c r="M23" s="700" t="s">
        <v>1680</v>
      </c>
      <c r="N23" s="91">
        <v>140000</v>
      </c>
      <c r="O23" s="27">
        <v>20</v>
      </c>
      <c r="P23" s="91">
        <v>140000</v>
      </c>
      <c r="Q23" s="700" t="s">
        <v>1681</v>
      </c>
      <c r="R23" s="700"/>
      <c r="S23" s="27">
        <v>20</v>
      </c>
      <c r="T23" s="495" t="s">
        <v>1730</v>
      </c>
      <c r="U23" s="495" t="s">
        <v>1731</v>
      </c>
      <c r="V23" s="495" t="s">
        <v>1732</v>
      </c>
    </row>
    <row r="24" spans="1:22" ht="72">
      <c r="A24" s="27">
        <v>16</v>
      </c>
      <c r="B24" s="27"/>
      <c r="C24" s="91" t="s">
        <v>1733</v>
      </c>
      <c r="D24" s="91" t="s">
        <v>1734</v>
      </c>
      <c r="E24" s="129" t="s">
        <v>1679</v>
      </c>
      <c r="F24" s="699" t="s">
        <v>52</v>
      </c>
      <c r="G24" s="95" t="s">
        <v>94</v>
      </c>
      <c r="H24" s="95" t="s">
        <v>270</v>
      </c>
      <c r="I24" s="95" t="s">
        <v>5</v>
      </c>
      <c r="J24" s="168" t="s">
        <v>1637</v>
      </c>
      <c r="K24" s="27">
        <v>180000</v>
      </c>
      <c r="L24" s="27">
        <v>113400</v>
      </c>
      <c r="M24" s="700" t="s">
        <v>1680</v>
      </c>
      <c r="N24" s="91">
        <v>126000</v>
      </c>
      <c r="O24" s="27">
        <v>20</v>
      </c>
      <c r="P24" s="91">
        <v>126000</v>
      </c>
      <c r="Q24" s="700" t="s">
        <v>1681</v>
      </c>
      <c r="R24" s="700"/>
      <c r="S24" s="27">
        <v>20</v>
      </c>
      <c r="T24" s="495" t="s">
        <v>1735</v>
      </c>
      <c r="U24" s="495" t="s">
        <v>1736</v>
      </c>
      <c r="V24" s="495" t="s">
        <v>1737</v>
      </c>
    </row>
  </sheetData>
  <mergeCells count="9">
    <mergeCell ref="A7:C7"/>
    <mergeCell ref="P7:S7"/>
    <mergeCell ref="A1:S1"/>
    <mergeCell ref="A2:S2"/>
    <mergeCell ref="A3:S3"/>
    <mergeCell ref="A4:S4"/>
    <mergeCell ref="A5:G5"/>
    <mergeCell ref="H6:J6"/>
    <mergeCell ref="Q6:S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W44"/>
  <sheetViews>
    <sheetView topLeftCell="A37" workbookViewId="0">
      <selection activeCell="E45" sqref="E45"/>
    </sheetView>
  </sheetViews>
  <sheetFormatPr defaultRowHeight="15"/>
  <sheetData>
    <row r="1" spans="1:127" ht="27" thickBot="1">
      <c r="A1" s="540" t="s">
        <v>703</v>
      </c>
      <c r="B1" s="540"/>
      <c r="C1" s="540"/>
      <c r="D1" s="540"/>
      <c r="E1" s="540"/>
      <c r="F1" s="540"/>
      <c r="G1" s="540"/>
      <c r="H1" s="540"/>
      <c r="I1" s="540"/>
      <c r="J1" s="208"/>
      <c r="K1" s="208"/>
      <c r="L1" s="209"/>
      <c r="M1" s="208"/>
      <c r="N1" s="208"/>
      <c r="O1" s="208"/>
      <c r="P1" s="208"/>
      <c r="Q1" s="210"/>
      <c r="R1" s="210"/>
      <c r="S1" s="210"/>
      <c r="T1" s="210"/>
      <c r="U1" s="210"/>
      <c r="V1" s="210"/>
      <c r="W1" s="210"/>
      <c r="X1" s="210"/>
      <c r="Y1" s="210"/>
      <c r="Z1" s="211"/>
      <c r="AA1" s="210"/>
      <c r="AB1" s="210"/>
      <c r="AC1" s="210"/>
      <c r="AD1" s="210"/>
      <c r="AE1" s="210"/>
      <c r="AF1" s="210"/>
      <c r="AG1" s="210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  <c r="BY1" s="212"/>
      <c r="BZ1" s="212"/>
      <c r="CA1" s="212"/>
      <c r="CB1" s="212"/>
      <c r="CC1" s="212"/>
      <c r="CD1" s="212"/>
      <c r="CE1" s="212"/>
      <c r="CF1" s="212"/>
      <c r="CG1" s="212"/>
      <c r="CH1" s="212"/>
      <c r="CI1" s="212"/>
      <c r="CJ1" s="212"/>
      <c r="CK1" s="212"/>
      <c r="CL1" s="212"/>
      <c r="CM1" s="212"/>
      <c r="CN1" s="212"/>
      <c r="CO1" s="212"/>
      <c r="CP1" s="212"/>
      <c r="CQ1" s="212"/>
      <c r="CR1" s="212"/>
      <c r="CS1" s="212"/>
      <c r="CT1" s="556" t="s">
        <v>704</v>
      </c>
      <c r="CU1" s="557"/>
      <c r="CV1" s="540"/>
      <c r="CW1" s="540"/>
      <c r="CX1" s="540"/>
      <c r="CY1" s="540"/>
      <c r="CZ1" s="540"/>
      <c r="DA1" s="540"/>
      <c r="DB1" s="540"/>
      <c r="DC1" s="540"/>
      <c r="DD1" s="540"/>
      <c r="DE1" s="540"/>
      <c r="DF1" s="540"/>
      <c r="DG1" s="540"/>
      <c r="DH1" s="540"/>
      <c r="DI1" s="212"/>
      <c r="DJ1" s="212"/>
      <c r="DK1" s="212"/>
      <c r="DL1" s="212"/>
      <c r="DM1" s="212"/>
      <c r="DN1" s="212"/>
      <c r="DO1" s="212"/>
      <c r="DP1" s="212"/>
      <c r="DQ1" s="249"/>
      <c r="DR1" s="250"/>
      <c r="DS1" s="212"/>
      <c r="DT1" s="212"/>
      <c r="DU1" s="212"/>
      <c r="DV1" s="212"/>
      <c r="DW1" s="212"/>
    </row>
    <row r="2" spans="1:127" ht="19.5" thickBot="1">
      <c r="A2" s="541" t="s">
        <v>832</v>
      </c>
      <c r="B2" s="541"/>
      <c r="C2" s="541"/>
      <c r="D2" s="541"/>
      <c r="E2" s="541"/>
      <c r="F2" s="541"/>
      <c r="G2" s="541"/>
      <c r="H2" s="541"/>
      <c r="I2" s="541"/>
      <c r="J2" s="246"/>
      <c r="K2" s="526" t="s">
        <v>714</v>
      </c>
      <c r="L2" s="247"/>
      <c r="M2" s="246"/>
      <c r="N2" s="246"/>
      <c r="O2" s="246"/>
      <c r="P2" s="246"/>
      <c r="Q2" s="248"/>
      <c r="R2" s="248"/>
      <c r="S2" s="248"/>
      <c r="T2" s="248"/>
      <c r="U2" s="248"/>
      <c r="V2" s="248"/>
      <c r="W2" s="248"/>
      <c r="X2" s="248"/>
      <c r="Y2" s="248"/>
      <c r="Z2" s="211"/>
      <c r="AA2" s="248"/>
      <c r="AB2" s="248"/>
      <c r="AC2" s="248"/>
      <c r="AD2" s="248"/>
      <c r="AE2" s="248"/>
      <c r="AF2" s="248"/>
      <c r="AG2" s="248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2"/>
      <c r="CG2" s="212"/>
      <c r="CH2" s="212"/>
      <c r="CI2" s="212"/>
      <c r="CJ2" s="212"/>
      <c r="CK2" s="212"/>
      <c r="CL2" s="212"/>
      <c r="CM2" s="212"/>
      <c r="CN2" s="212"/>
      <c r="CO2" s="212"/>
      <c r="CP2" s="212"/>
      <c r="CQ2" s="212"/>
      <c r="CR2" s="212"/>
      <c r="CS2" s="212"/>
      <c r="CT2" s="220"/>
      <c r="CU2" s="220"/>
      <c r="CV2" s="219"/>
      <c r="CW2" s="219"/>
      <c r="CX2" s="251" t="s">
        <v>746</v>
      </c>
      <c r="CY2" s="308"/>
      <c r="CZ2" s="219"/>
      <c r="DA2" s="219"/>
      <c r="DB2" s="219"/>
      <c r="DC2" s="219"/>
      <c r="DD2" s="219"/>
      <c r="DE2" s="219"/>
      <c r="DF2" s="219"/>
      <c r="DG2" s="219"/>
      <c r="DH2" s="219"/>
      <c r="DI2" s="219"/>
      <c r="DJ2" s="219"/>
      <c r="DK2" s="219"/>
      <c r="DL2" s="219"/>
      <c r="DM2" s="219"/>
      <c r="DN2" s="219"/>
      <c r="DO2" s="219"/>
      <c r="DP2" s="219"/>
      <c r="DQ2" s="245"/>
      <c r="DR2" s="220"/>
      <c r="DS2" s="219"/>
      <c r="DT2" s="219"/>
      <c r="DU2" s="219"/>
      <c r="DV2" s="219"/>
      <c r="DW2" s="219"/>
    </row>
    <row r="3" spans="1:127" ht="16.5" thickBot="1">
      <c r="A3" s="542" t="s">
        <v>706</v>
      </c>
      <c r="B3" s="544" t="s">
        <v>747</v>
      </c>
      <c r="C3" s="526" t="s">
        <v>707</v>
      </c>
      <c r="D3" s="544" t="s">
        <v>708</v>
      </c>
      <c r="E3" s="544" t="s">
        <v>709</v>
      </c>
      <c r="F3" s="544" t="s">
        <v>710</v>
      </c>
      <c r="G3" s="526" t="s">
        <v>833</v>
      </c>
      <c r="H3" s="526" t="s">
        <v>711</v>
      </c>
      <c r="I3" s="544" t="s">
        <v>712</v>
      </c>
      <c r="J3" s="526" t="s">
        <v>834</v>
      </c>
      <c r="K3" s="527"/>
      <c r="L3" s="529" t="s">
        <v>835</v>
      </c>
      <c r="M3" s="532" t="s">
        <v>716</v>
      </c>
      <c r="N3" s="533"/>
      <c r="O3" s="534"/>
      <c r="P3" s="526" t="s">
        <v>717</v>
      </c>
      <c r="Q3" s="538" t="s">
        <v>718</v>
      </c>
      <c r="R3" s="538"/>
      <c r="S3" s="538"/>
      <c r="T3" s="538"/>
      <c r="U3" s="538"/>
      <c r="V3" s="538"/>
      <c r="W3" s="538"/>
      <c r="X3" s="538"/>
      <c r="Y3" s="538"/>
      <c r="Z3" s="538"/>
      <c r="AA3" s="538"/>
      <c r="AB3" s="538"/>
      <c r="AC3" s="538"/>
      <c r="AD3" s="538"/>
      <c r="AE3" s="538"/>
      <c r="AF3" s="538"/>
      <c r="AG3" s="539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212"/>
      <c r="CC3" s="212"/>
      <c r="CD3" s="212"/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/>
      <c r="CR3" s="212"/>
      <c r="CS3" s="212"/>
      <c r="CT3" s="222"/>
      <c r="CU3" s="222"/>
      <c r="DQ3" s="252"/>
      <c r="DR3" s="222"/>
    </row>
    <row r="4" spans="1:127" ht="15.75" thickBot="1">
      <c r="A4" s="543"/>
      <c r="B4" s="545"/>
      <c r="C4" s="527"/>
      <c r="D4" s="545"/>
      <c r="E4" s="545"/>
      <c r="F4" s="545"/>
      <c r="G4" s="527"/>
      <c r="H4" s="527"/>
      <c r="I4" s="545"/>
      <c r="J4" s="527"/>
      <c r="K4" s="527"/>
      <c r="L4" s="530"/>
      <c r="M4" s="535"/>
      <c r="N4" s="536"/>
      <c r="O4" s="537"/>
      <c r="P4" s="527"/>
      <c r="Q4" s="521" t="s">
        <v>719</v>
      </c>
      <c r="R4" s="521"/>
      <c r="S4" s="521"/>
      <c r="T4" s="521"/>
      <c r="U4" s="521"/>
      <c r="V4" s="521" t="s">
        <v>354</v>
      </c>
      <c r="W4" s="521"/>
      <c r="X4" s="521"/>
      <c r="Y4" s="521"/>
      <c r="Z4" s="521" t="s">
        <v>347</v>
      </c>
      <c r="AA4" s="521"/>
      <c r="AB4" s="521"/>
      <c r="AC4" s="521"/>
      <c r="AD4" s="521" t="s">
        <v>720</v>
      </c>
      <c r="AE4" s="521"/>
      <c r="AF4" s="521"/>
      <c r="AG4" s="522"/>
      <c r="AH4" s="521" t="s">
        <v>721</v>
      </c>
      <c r="AI4" s="521"/>
      <c r="AJ4" s="521"/>
      <c r="AK4" s="522"/>
      <c r="AL4" s="521" t="s">
        <v>722</v>
      </c>
      <c r="AM4" s="521"/>
      <c r="AN4" s="521"/>
      <c r="AO4" s="522"/>
      <c r="AP4" s="521" t="s">
        <v>723</v>
      </c>
      <c r="AQ4" s="521"/>
      <c r="AR4" s="521"/>
      <c r="AS4" s="522"/>
      <c r="AT4" s="521" t="s">
        <v>724</v>
      </c>
      <c r="AU4" s="521"/>
      <c r="AV4" s="521"/>
      <c r="AW4" s="522"/>
      <c r="AX4" s="521" t="s">
        <v>725</v>
      </c>
      <c r="AY4" s="521"/>
      <c r="AZ4" s="521"/>
      <c r="BA4" s="522"/>
      <c r="BB4" s="521" t="s">
        <v>726</v>
      </c>
      <c r="BC4" s="521"/>
      <c r="BD4" s="521"/>
      <c r="BE4" s="522"/>
      <c r="BF4" s="521" t="s">
        <v>727</v>
      </c>
      <c r="BG4" s="521"/>
      <c r="BH4" s="521"/>
      <c r="BI4" s="522"/>
      <c r="BJ4" s="521" t="s">
        <v>728</v>
      </c>
      <c r="BK4" s="521"/>
      <c r="BL4" s="521"/>
      <c r="BM4" s="522"/>
      <c r="BN4" s="521" t="s">
        <v>729</v>
      </c>
      <c r="BO4" s="521"/>
      <c r="BP4" s="521"/>
      <c r="BQ4" s="522"/>
      <c r="BR4" s="521" t="s">
        <v>730</v>
      </c>
      <c r="BS4" s="521"/>
      <c r="BT4" s="521"/>
      <c r="BU4" s="522"/>
      <c r="BV4" s="521" t="s">
        <v>731</v>
      </c>
      <c r="BW4" s="521"/>
      <c r="BX4" s="521"/>
      <c r="BY4" s="522"/>
      <c r="BZ4" s="521" t="s">
        <v>732</v>
      </c>
      <c r="CA4" s="521"/>
      <c r="CB4" s="521"/>
      <c r="CC4" s="522"/>
      <c r="CD4" s="521" t="s">
        <v>733</v>
      </c>
      <c r="CE4" s="521"/>
      <c r="CF4" s="521"/>
      <c r="CG4" s="522"/>
      <c r="CH4" s="521" t="s">
        <v>734</v>
      </c>
      <c r="CI4" s="521"/>
      <c r="CJ4" s="521"/>
      <c r="CK4" s="522"/>
      <c r="CL4" s="521" t="s">
        <v>735</v>
      </c>
      <c r="CM4" s="521"/>
      <c r="CN4" s="521"/>
      <c r="CO4" s="522"/>
      <c r="CP4" s="521" t="s">
        <v>736</v>
      </c>
      <c r="CQ4" s="521"/>
      <c r="CR4" s="521"/>
      <c r="CS4" s="522"/>
      <c r="CT4" s="523" t="s">
        <v>737</v>
      </c>
      <c r="CU4" s="524"/>
      <c r="CV4" s="524"/>
      <c r="CW4" s="525"/>
      <c r="CX4" s="550" t="s">
        <v>755</v>
      </c>
      <c r="CY4" s="524"/>
      <c r="CZ4" s="524"/>
      <c r="DA4" s="524"/>
      <c r="DB4" s="524"/>
      <c r="DC4" s="524"/>
      <c r="DD4" s="524"/>
      <c r="DE4" s="524"/>
      <c r="DF4" s="524"/>
      <c r="DG4" s="524"/>
      <c r="DH4" s="524"/>
      <c r="DI4" s="551"/>
      <c r="DJ4" s="253"/>
      <c r="DK4" s="253"/>
      <c r="DL4" s="253"/>
      <c r="DM4" s="253"/>
      <c r="DN4" s="253"/>
      <c r="DO4" s="253"/>
      <c r="DP4" s="253"/>
      <c r="DQ4" s="309"/>
      <c r="DR4" s="254"/>
      <c r="DS4" s="253"/>
      <c r="DT4" s="253"/>
      <c r="DU4" s="253"/>
      <c r="DV4" s="253"/>
      <c r="DW4" s="253"/>
    </row>
    <row r="5" spans="1:127" ht="26.25" thickBot="1">
      <c r="A5" s="543"/>
      <c r="B5" s="545"/>
      <c r="C5" s="528"/>
      <c r="D5" s="545"/>
      <c r="E5" s="545"/>
      <c r="F5" s="545"/>
      <c r="G5" s="528"/>
      <c r="H5" s="528"/>
      <c r="I5" s="545"/>
      <c r="J5" s="528"/>
      <c r="K5" s="528"/>
      <c r="L5" s="531"/>
      <c r="M5" s="225" t="s">
        <v>738</v>
      </c>
      <c r="N5" s="226" t="s">
        <v>836</v>
      </c>
      <c r="O5" s="226" t="s">
        <v>740</v>
      </c>
      <c r="P5" s="528"/>
      <c r="Q5" s="227" t="s">
        <v>741</v>
      </c>
      <c r="R5" s="227" t="s">
        <v>742</v>
      </c>
      <c r="S5" s="228" t="s">
        <v>739</v>
      </c>
      <c r="T5" s="228" t="s">
        <v>740</v>
      </c>
      <c r="U5" s="226" t="s">
        <v>738</v>
      </c>
      <c r="V5" s="227" t="s">
        <v>742</v>
      </c>
      <c r="W5" s="228" t="s">
        <v>743</v>
      </c>
      <c r="X5" s="228" t="s">
        <v>740</v>
      </c>
      <c r="Y5" s="226" t="s">
        <v>738</v>
      </c>
      <c r="Z5" s="227" t="s">
        <v>742</v>
      </c>
      <c r="AA5" s="228" t="s">
        <v>743</v>
      </c>
      <c r="AB5" s="228" t="s">
        <v>740</v>
      </c>
      <c r="AC5" s="226" t="s">
        <v>738</v>
      </c>
      <c r="AD5" s="227" t="s">
        <v>742</v>
      </c>
      <c r="AE5" s="228" t="s">
        <v>743</v>
      </c>
      <c r="AF5" s="228" t="s">
        <v>740</v>
      </c>
      <c r="AG5" s="229" t="s">
        <v>738</v>
      </c>
      <c r="AH5" s="227" t="s">
        <v>742</v>
      </c>
      <c r="AI5" s="228" t="s">
        <v>743</v>
      </c>
      <c r="AJ5" s="228" t="s">
        <v>740</v>
      </c>
      <c r="AK5" s="229" t="s">
        <v>738</v>
      </c>
      <c r="AL5" s="227" t="s">
        <v>742</v>
      </c>
      <c r="AM5" s="228" t="s">
        <v>743</v>
      </c>
      <c r="AN5" s="228" t="s">
        <v>740</v>
      </c>
      <c r="AO5" s="229" t="s">
        <v>738</v>
      </c>
      <c r="AP5" s="227" t="s">
        <v>742</v>
      </c>
      <c r="AQ5" s="228" t="s">
        <v>743</v>
      </c>
      <c r="AR5" s="228" t="s">
        <v>740</v>
      </c>
      <c r="AS5" s="229" t="s">
        <v>738</v>
      </c>
      <c r="AT5" s="227" t="s">
        <v>742</v>
      </c>
      <c r="AU5" s="228" t="s">
        <v>743</v>
      </c>
      <c r="AV5" s="228" t="s">
        <v>740</v>
      </c>
      <c r="AW5" s="229" t="s">
        <v>738</v>
      </c>
      <c r="AX5" s="227" t="s">
        <v>742</v>
      </c>
      <c r="AY5" s="228" t="s">
        <v>743</v>
      </c>
      <c r="AZ5" s="228" t="s">
        <v>740</v>
      </c>
      <c r="BA5" s="229" t="s">
        <v>738</v>
      </c>
      <c r="BB5" s="227" t="s">
        <v>742</v>
      </c>
      <c r="BC5" s="228" t="s">
        <v>743</v>
      </c>
      <c r="BD5" s="228" t="s">
        <v>740</v>
      </c>
      <c r="BE5" s="229" t="s">
        <v>738</v>
      </c>
      <c r="BF5" s="227" t="s">
        <v>742</v>
      </c>
      <c r="BG5" s="228" t="s">
        <v>743</v>
      </c>
      <c r="BH5" s="228" t="s">
        <v>740</v>
      </c>
      <c r="BI5" s="229" t="s">
        <v>738</v>
      </c>
      <c r="BJ5" s="227" t="s">
        <v>742</v>
      </c>
      <c r="BK5" s="228" t="s">
        <v>743</v>
      </c>
      <c r="BL5" s="228" t="s">
        <v>740</v>
      </c>
      <c r="BM5" s="229" t="s">
        <v>738</v>
      </c>
      <c r="BN5" s="227" t="s">
        <v>742</v>
      </c>
      <c r="BO5" s="228" t="s">
        <v>743</v>
      </c>
      <c r="BP5" s="228" t="s">
        <v>740</v>
      </c>
      <c r="BQ5" s="229" t="s">
        <v>738</v>
      </c>
      <c r="BR5" s="227" t="s">
        <v>742</v>
      </c>
      <c r="BS5" s="228" t="s">
        <v>743</v>
      </c>
      <c r="BT5" s="228" t="s">
        <v>740</v>
      </c>
      <c r="BU5" s="229" t="s">
        <v>738</v>
      </c>
      <c r="BV5" s="227" t="s">
        <v>742</v>
      </c>
      <c r="BW5" s="228" t="s">
        <v>743</v>
      </c>
      <c r="BX5" s="228" t="s">
        <v>740</v>
      </c>
      <c r="BY5" s="229" t="s">
        <v>738</v>
      </c>
      <c r="BZ5" s="227" t="s">
        <v>742</v>
      </c>
      <c r="CA5" s="228" t="s">
        <v>743</v>
      </c>
      <c r="CB5" s="228" t="s">
        <v>740</v>
      </c>
      <c r="CC5" s="229" t="s">
        <v>738</v>
      </c>
      <c r="CD5" s="227" t="s">
        <v>742</v>
      </c>
      <c r="CE5" s="228" t="s">
        <v>743</v>
      </c>
      <c r="CF5" s="228" t="s">
        <v>740</v>
      </c>
      <c r="CG5" s="229" t="s">
        <v>738</v>
      </c>
      <c r="CH5" s="227" t="s">
        <v>742</v>
      </c>
      <c r="CI5" s="228" t="s">
        <v>743</v>
      </c>
      <c r="CJ5" s="228" t="s">
        <v>740</v>
      </c>
      <c r="CK5" s="229" t="s">
        <v>738</v>
      </c>
      <c r="CL5" s="227" t="s">
        <v>742</v>
      </c>
      <c r="CM5" s="228" t="s">
        <v>743</v>
      </c>
      <c r="CN5" s="228" t="s">
        <v>740</v>
      </c>
      <c r="CO5" s="229" t="s">
        <v>738</v>
      </c>
      <c r="CP5" s="227" t="s">
        <v>742</v>
      </c>
      <c r="CQ5" s="228" t="s">
        <v>743</v>
      </c>
      <c r="CR5" s="228" t="s">
        <v>740</v>
      </c>
      <c r="CS5" s="230" t="s">
        <v>738</v>
      </c>
      <c r="CT5" s="310" t="s">
        <v>95</v>
      </c>
      <c r="CU5" s="233" t="s">
        <v>744</v>
      </c>
      <c r="CV5" s="233" t="s">
        <v>270</v>
      </c>
      <c r="CW5" s="233" t="s">
        <v>744</v>
      </c>
      <c r="CX5" s="258" t="s">
        <v>758</v>
      </c>
      <c r="CY5" s="233" t="s">
        <v>744</v>
      </c>
      <c r="CZ5" s="258" t="s">
        <v>759</v>
      </c>
      <c r="DA5" s="233" t="s">
        <v>744</v>
      </c>
      <c r="DB5" s="258" t="s">
        <v>760</v>
      </c>
      <c r="DC5" s="233" t="s">
        <v>744</v>
      </c>
      <c r="DD5" s="258" t="s">
        <v>761</v>
      </c>
      <c r="DE5" s="233" t="s">
        <v>744</v>
      </c>
      <c r="DF5" s="258" t="s">
        <v>762</v>
      </c>
      <c r="DG5" s="233" t="s">
        <v>744</v>
      </c>
      <c r="DH5" s="258" t="s">
        <v>763</v>
      </c>
      <c r="DI5" s="259" t="s">
        <v>744</v>
      </c>
      <c r="DJ5" s="260" t="s">
        <v>764</v>
      </c>
      <c r="DK5" s="260" t="s">
        <v>764</v>
      </c>
      <c r="DL5" s="112" t="s">
        <v>765</v>
      </c>
      <c r="DM5" s="112" t="s">
        <v>744</v>
      </c>
      <c r="DN5" s="112" t="s">
        <v>766</v>
      </c>
      <c r="DO5" s="112" t="s">
        <v>744</v>
      </c>
      <c r="DP5" s="112"/>
      <c r="DQ5" s="311" t="s">
        <v>757</v>
      </c>
      <c r="DR5" s="256"/>
      <c r="DS5" s="256"/>
      <c r="DT5" s="256"/>
      <c r="DU5" s="256"/>
      <c r="DV5" s="256"/>
      <c r="DW5" s="256"/>
    </row>
    <row r="6" spans="1:127" ht="15.75" thickBot="1">
      <c r="A6" s="312">
        <v>1</v>
      </c>
      <c r="B6" s="313">
        <v>2</v>
      </c>
      <c r="C6" s="313"/>
      <c r="D6" s="313">
        <v>3</v>
      </c>
      <c r="E6" s="314">
        <v>4</v>
      </c>
      <c r="F6" s="314">
        <v>5</v>
      </c>
      <c r="G6" s="314"/>
      <c r="H6" s="314">
        <v>6</v>
      </c>
      <c r="I6" s="314">
        <v>7</v>
      </c>
      <c r="J6" s="314">
        <v>8</v>
      </c>
      <c r="K6" s="314"/>
      <c r="L6" s="315">
        <v>9</v>
      </c>
      <c r="M6" s="314">
        <v>10</v>
      </c>
      <c r="N6" s="314"/>
      <c r="O6" s="314"/>
      <c r="P6" s="314">
        <v>11</v>
      </c>
      <c r="Q6" s="314">
        <v>6</v>
      </c>
      <c r="R6" s="314">
        <v>7</v>
      </c>
      <c r="S6" s="314">
        <v>8</v>
      </c>
      <c r="T6" s="314">
        <v>9</v>
      </c>
      <c r="U6" s="314">
        <v>10</v>
      </c>
      <c r="V6" s="314">
        <v>11</v>
      </c>
      <c r="W6" s="314">
        <v>12</v>
      </c>
      <c r="X6" s="314">
        <v>13</v>
      </c>
      <c r="Y6" s="314">
        <v>14</v>
      </c>
      <c r="Z6" s="314">
        <v>15</v>
      </c>
      <c r="AA6" s="314">
        <v>16</v>
      </c>
      <c r="AB6" s="314">
        <v>17</v>
      </c>
      <c r="AC6" s="314">
        <v>18</v>
      </c>
      <c r="AD6" s="314">
        <v>19</v>
      </c>
      <c r="AE6" s="314">
        <v>20</v>
      </c>
      <c r="AF6" s="314">
        <v>21</v>
      </c>
      <c r="AG6" s="316">
        <v>22</v>
      </c>
      <c r="AH6" s="314">
        <v>19</v>
      </c>
      <c r="AI6" s="314">
        <v>20</v>
      </c>
      <c r="AJ6" s="314">
        <v>21</v>
      </c>
      <c r="AK6" s="316">
        <v>22</v>
      </c>
      <c r="AL6" s="314">
        <v>19</v>
      </c>
      <c r="AM6" s="314">
        <v>20</v>
      </c>
      <c r="AN6" s="314">
        <v>21</v>
      </c>
      <c r="AO6" s="316">
        <v>22</v>
      </c>
      <c r="AP6" s="314">
        <v>19</v>
      </c>
      <c r="AQ6" s="314">
        <v>20</v>
      </c>
      <c r="AR6" s="314">
        <v>21</v>
      </c>
      <c r="AS6" s="316">
        <v>22</v>
      </c>
      <c r="AT6" s="314">
        <v>19</v>
      </c>
      <c r="AU6" s="314">
        <v>20</v>
      </c>
      <c r="AV6" s="314">
        <v>21</v>
      </c>
      <c r="AW6" s="316">
        <v>22</v>
      </c>
      <c r="AX6" s="314">
        <v>19</v>
      </c>
      <c r="AY6" s="314">
        <v>20</v>
      </c>
      <c r="AZ6" s="314">
        <v>21</v>
      </c>
      <c r="BA6" s="316">
        <v>22</v>
      </c>
      <c r="BB6" s="314">
        <v>19</v>
      </c>
      <c r="BC6" s="314">
        <v>20</v>
      </c>
      <c r="BD6" s="314">
        <v>21</v>
      </c>
      <c r="BE6" s="316">
        <v>22</v>
      </c>
      <c r="BF6" s="314">
        <v>19</v>
      </c>
      <c r="BG6" s="314">
        <v>20</v>
      </c>
      <c r="BH6" s="314">
        <v>21</v>
      </c>
      <c r="BI6" s="316">
        <v>22</v>
      </c>
      <c r="BJ6" s="314">
        <v>19</v>
      </c>
      <c r="BK6" s="314">
        <v>20</v>
      </c>
      <c r="BL6" s="314">
        <v>21</v>
      </c>
      <c r="BM6" s="316">
        <v>22</v>
      </c>
      <c r="BN6" s="314">
        <v>19</v>
      </c>
      <c r="BO6" s="314">
        <v>20</v>
      </c>
      <c r="BP6" s="314">
        <v>21</v>
      </c>
      <c r="BQ6" s="316">
        <v>22</v>
      </c>
      <c r="BR6" s="314">
        <v>19</v>
      </c>
      <c r="BS6" s="314">
        <v>20</v>
      </c>
      <c r="BT6" s="314">
        <v>21</v>
      </c>
      <c r="BU6" s="316">
        <v>22</v>
      </c>
      <c r="BV6" s="314">
        <v>19</v>
      </c>
      <c r="BW6" s="314">
        <v>20</v>
      </c>
      <c r="BX6" s="314">
        <v>21</v>
      </c>
      <c r="BY6" s="316">
        <v>22</v>
      </c>
      <c r="BZ6" s="314">
        <v>19</v>
      </c>
      <c r="CA6" s="314">
        <v>20</v>
      </c>
      <c r="CB6" s="314">
        <v>21</v>
      </c>
      <c r="CC6" s="316">
        <v>22</v>
      </c>
      <c r="CD6" s="314">
        <v>19</v>
      </c>
      <c r="CE6" s="314">
        <v>20</v>
      </c>
      <c r="CF6" s="314">
        <v>21</v>
      </c>
      <c r="CG6" s="316">
        <v>22</v>
      </c>
      <c r="CH6" s="314">
        <v>19</v>
      </c>
      <c r="CI6" s="314">
        <v>20</v>
      </c>
      <c r="CJ6" s="314">
        <v>21</v>
      </c>
      <c r="CK6" s="316">
        <v>22</v>
      </c>
      <c r="CL6" s="314">
        <v>19</v>
      </c>
      <c r="CM6" s="314">
        <v>20</v>
      </c>
      <c r="CN6" s="314">
        <v>21</v>
      </c>
      <c r="CO6" s="316">
        <v>22</v>
      </c>
      <c r="CP6" s="314">
        <v>19</v>
      </c>
      <c r="CQ6" s="314">
        <v>20</v>
      </c>
      <c r="CR6" s="314">
        <v>21</v>
      </c>
      <c r="CS6" s="317">
        <v>22</v>
      </c>
      <c r="CT6" s="318">
        <v>8</v>
      </c>
      <c r="CU6" s="272">
        <v>9</v>
      </c>
      <c r="CV6" s="272">
        <v>10</v>
      </c>
      <c r="CW6" s="272">
        <v>11</v>
      </c>
      <c r="CX6" s="272">
        <v>12</v>
      </c>
      <c r="CY6" s="272">
        <v>13</v>
      </c>
      <c r="CZ6" s="272">
        <v>14</v>
      </c>
      <c r="DA6" s="272">
        <v>15</v>
      </c>
      <c r="DB6" s="272">
        <v>16</v>
      </c>
      <c r="DC6" s="272">
        <v>17</v>
      </c>
      <c r="DD6" s="272">
        <v>18</v>
      </c>
      <c r="DE6" s="272">
        <v>19</v>
      </c>
      <c r="DF6" s="272">
        <v>20</v>
      </c>
      <c r="DG6" s="272">
        <v>21</v>
      </c>
      <c r="DH6" s="272">
        <v>22</v>
      </c>
      <c r="DI6" s="273">
        <v>23</v>
      </c>
      <c r="DQ6" s="262" t="s">
        <v>94</v>
      </c>
      <c r="DR6" s="263" t="s">
        <v>767</v>
      </c>
      <c r="DS6" s="263" t="s">
        <v>768</v>
      </c>
      <c r="DT6" s="263" t="s">
        <v>767</v>
      </c>
      <c r="DU6" s="263" t="s">
        <v>769</v>
      </c>
      <c r="DV6" s="263" t="s">
        <v>770</v>
      </c>
      <c r="DW6" s="263" t="s">
        <v>771</v>
      </c>
    </row>
    <row r="7" spans="1:127" ht="25.5">
      <c r="A7" s="319"/>
      <c r="B7" s="276" t="s">
        <v>837</v>
      </c>
      <c r="C7" s="276"/>
      <c r="D7" s="277"/>
      <c r="E7" s="278" t="s">
        <v>773</v>
      </c>
      <c r="F7" s="278"/>
      <c r="G7" s="279" t="e">
        <f t="shared" ref="G7:G40" si="0">SUM(H7-E7/20)</f>
        <v>#VALUE!</v>
      </c>
      <c r="H7" s="280" t="s">
        <v>773</v>
      </c>
      <c r="I7" s="278"/>
      <c r="J7" s="278"/>
      <c r="K7" s="280" t="e">
        <f t="shared" ref="K7:K39" si="1">SUM(J7*G7)</f>
        <v>#VALUE!</v>
      </c>
      <c r="L7" s="280" t="s">
        <v>773</v>
      </c>
      <c r="M7" s="279" t="s">
        <v>773</v>
      </c>
      <c r="N7" s="279"/>
      <c r="O7" s="279"/>
      <c r="P7" s="280" t="s">
        <v>773</v>
      </c>
      <c r="Q7" s="278"/>
      <c r="R7" s="278"/>
      <c r="S7" s="278"/>
      <c r="T7" s="278"/>
      <c r="U7" s="284"/>
      <c r="V7" s="278"/>
      <c r="W7" s="278"/>
      <c r="X7" s="278"/>
      <c r="Y7" s="284"/>
      <c r="Z7" s="278"/>
      <c r="AA7" s="278"/>
      <c r="AB7" s="278"/>
      <c r="AC7" s="284"/>
      <c r="AD7" s="278"/>
      <c r="AE7" s="278"/>
      <c r="AF7" s="278"/>
      <c r="AG7" s="285"/>
      <c r="AH7" s="286"/>
      <c r="AI7" s="286"/>
      <c r="AJ7" s="286"/>
      <c r="AK7" s="286"/>
      <c r="AL7" s="286"/>
      <c r="AM7" s="286"/>
      <c r="AN7" s="286"/>
      <c r="AO7" s="286"/>
      <c r="AP7" s="286"/>
      <c r="AQ7" s="286"/>
      <c r="AR7" s="286"/>
      <c r="AS7" s="286"/>
      <c r="AT7" s="286"/>
      <c r="AU7" s="286"/>
      <c r="AV7" s="286"/>
      <c r="AW7" s="286"/>
      <c r="AX7" s="286"/>
      <c r="AY7" s="286"/>
      <c r="AZ7" s="286"/>
      <c r="BA7" s="286"/>
      <c r="BB7" s="286"/>
      <c r="BC7" s="286"/>
      <c r="BD7" s="286"/>
      <c r="BE7" s="286"/>
      <c r="BF7" s="286"/>
      <c r="BG7" s="286"/>
      <c r="BH7" s="286"/>
      <c r="BI7" s="286"/>
      <c r="BJ7" s="286"/>
      <c r="BK7" s="286"/>
      <c r="BL7" s="286"/>
      <c r="BM7" s="286"/>
      <c r="BN7" s="286"/>
      <c r="BO7" s="286"/>
      <c r="BP7" s="286"/>
      <c r="BQ7" s="286"/>
      <c r="BR7" s="286"/>
      <c r="BS7" s="286"/>
      <c r="BT7" s="286"/>
      <c r="BU7" s="286"/>
      <c r="BV7" s="286"/>
      <c r="BW7" s="286"/>
      <c r="BX7" s="286"/>
      <c r="BY7" s="286"/>
      <c r="BZ7" s="286"/>
      <c r="CA7" s="286"/>
      <c r="CB7" s="286"/>
      <c r="CC7" s="286"/>
      <c r="CD7" s="286"/>
      <c r="CE7" s="286"/>
      <c r="CF7" s="286"/>
      <c r="CG7" s="286"/>
      <c r="CH7" s="286"/>
      <c r="CI7" s="286"/>
      <c r="CJ7" s="286"/>
      <c r="CK7" s="286"/>
      <c r="CL7" s="286"/>
      <c r="CM7" s="286"/>
      <c r="CN7" s="286"/>
      <c r="CO7" s="286"/>
      <c r="CP7" s="286"/>
      <c r="CQ7" s="286"/>
      <c r="CR7" s="286"/>
      <c r="CS7" s="286"/>
      <c r="CT7" s="282"/>
      <c r="CU7" s="278"/>
      <c r="CV7" s="278"/>
      <c r="CW7" s="278"/>
      <c r="CX7" s="278"/>
      <c r="CY7" s="278"/>
      <c r="CZ7" s="278"/>
      <c r="DA7" s="278"/>
      <c r="DB7" s="278"/>
      <c r="DC7" s="278"/>
      <c r="DD7" s="278"/>
      <c r="DE7" s="278"/>
      <c r="DF7" s="278"/>
      <c r="DG7" s="278"/>
      <c r="DH7" s="278"/>
      <c r="DI7" s="288"/>
      <c r="DJ7" s="286"/>
      <c r="DK7" s="286"/>
      <c r="DL7" s="131"/>
      <c r="DM7" s="131"/>
      <c r="DN7" s="131"/>
      <c r="DO7" s="131"/>
      <c r="DP7" s="131"/>
      <c r="DQ7" s="290"/>
      <c r="DR7" s="289"/>
      <c r="DS7" s="131"/>
      <c r="DT7" s="131"/>
      <c r="DU7" s="131"/>
      <c r="DV7" s="131"/>
      <c r="DW7" s="131"/>
    </row>
    <row r="8" spans="1:127" ht="89.25">
      <c r="A8" s="320">
        <v>1</v>
      </c>
      <c r="B8" s="293" t="s">
        <v>838</v>
      </c>
      <c r="C8" s="293" t="s">
        <v>839</v>
      </c>
      <c r="D8" s="293" t="s">
        <v>840</v>
      </c>
      <c r="E8" s="279">
        <v>21250</v>
      </c>
      <c r="F8" s="279">
        <v>20</v>
      </c>
      <c r="G8" s="279">
        <f t="shared" si="0"/>
        <v>167.34375</v>
      </c>
      <c r="H8" s="280">
        <f t="shared" ref="H8:H38" si="2">SUM((E8*6*21)/(8*20*100))+(E8/20)</f>
        <v>1229.84375</v>
      </c>
      <c r="I8" s="279" t="s">
        <v>841</v>
      </c>
      <c r="J8" s="279">
        <v>20</v>
      </c>
      <c r="K8" s="280">
        <f t="shared" si="1"/>
        <v>3346.875</v>
      </c>
      <c r="L8" s="280">
        <f t="shared" ref="L8:L36" si="3">SUM(J8*H8)</f>
        <v>24596.875</v>
      </c>
      <c r="M8" s="279">
        <f t="shared" ref="M8:M39" si="4">SUM(N8:O8)</f>
        <v>11662</v>
      </c>
      <c r="N8" s="279">
        <f t="shared" ref="N8:O39" si="5">SUM(S8,W8,AA8,AE8,AI8,AM8,AQ8,AU8,AY8,BC8,BG8,BK8,BO8,BS8,BW8,CA8,CE8,CI8,CM8,CQ8)</f>
        <v>9606</v>
      </c>
      <c r="O8" s="279">
        <f t="shared" si="5"/>
        <v>2056</v>
      </c>
      <c r="P8" s="280">
        <f t="shared" ref="P8:P36" si="6">SUM(L8-M8)</f>
        <v>12934.875</v>
      </c>
      <c r="Q8" s="279" t="s">
        <v>778</v>
      </c>
      <c r="R8" s="295" t="s">
        <v>779</v>
      </c>
      <c r="S8" s="279">
        <v>1063</v>
      </c>
      <c r="T8" s="279">
        <v>219</v>
      </c>
      <c r="U8" s="321">
        <f t="shared" ref="U8:U39" si="7">SUM(S8:T8)</f>
        <v>1282</v>
      </c>
      <c r="V8" s="295" t="s">
        <v>788</v>
      </c>
      <c r="W8" s="279">
        <v>1063</v>
      </c>
      <c r="X8" s="279">
        <v>167</v>
      </c>
      <c r="Y8" s="321">
        <f t="shared" ref="Y8:Y39" si="8">SUM(W8:X8)</f>
        <v>1230</v>
      </c>
      <c r="Z8" s="295" t="s">
        <v>781</v>
      </c>
      <c r="AA8" s="279">
        <v>2126</v>
      </c>
      <c r="AB8" s="279">
        <v>334</v>
      </c>
      <c r="AC8" s="321">
        <f t="shared" ref="AC8:AC39" si="9">SUM(AA8:AB8)</f>
        <v>2460</v>
      </c>
      <c r="AD8" s="295" t="s">
        <v>782</v>
      </c>
      <c r="AE8" s="279">
        <v>1063</v>
      </c>
      <c r="AF8" s="279">
        <v>167</v>
      </c>
      <c r="AG8" s="296">
        <f t="shared" ref="AG8:AG39" si="10">SUM(AE8:AF8)</f>
        <v>1230</v>
      </c>
      <c r="AH8" s="297" t="s">
        <v>789</v>
      </c>
      <c r="AI8" s="298">
        <v>1063</v>
      </c>
      <c r="AJ8" s="298">
        <v>167</v>
      </c>
      <c r="AK8" s="296">
        <f t="shared" ref="AK8:AK39" si="11">SUM(AI8:AJ8)</f>
        <v>1230</v>
      </c>
      <c r="AL8" s="297" t="s">
        <v>790</v>
      </c>
      <c r="AM8" s="298">
        <v>1063</v>
      </c>
      <c r="AN8" s="298">
        <v>167</v>
      </c>
      <c r="AO8" s="296">
        <f t="shared" ref="AO8:AO39" si="12">SUM(AM8:AN8)</f>
        <v>1230</v>
      </c>
      <c r="AP8" s="322" t="s">
        <v>842</v>
      </c>
      <c r="AQ8" s="298">
        <v>2165</v>
      </c>
      <c r="AR8" s="298">
        <v>835</v>
      </c>
      <c r="AS8" s="296">
        <f t="shared" ref="AS8:AS38" si="13">SUM(AQ8:AR8)</f>
        <v>3000</v>
      </c>
      <c r="AT8" s="298"/>
      <c r="AU8" s="298"/>
      <c r="AV8" s="298"/>
      <c r="AW8" s="296">
        <f>SUM(AU8:AV8)</f>
        <v>0</v>
      </c>
      <c r="AX8" s="298"/>
      <c r="AY8" s="298"/>
      <c r="AZ8" s="298"/>
      <c r="BA8" s="296">
        <f t="shared" ref="BA8:BA38" si="14">SUM(AY8:AZ8)</f>
        <v>0</v>
      </c>
      <c r="BB8" s="298"/>
      <c r="BC8" s="298"/>
      <c r="BD8" s="298"/>
      <c r="BE8" s="296">
        <f t="shared" ref="BE8:BE38" si="15">SUM(BC8:BD8)</f>
        <v>0</v>
      </c>
      <c r="BF8" s="298"/>
      <c r="BG8" s="298"/>
      <c r="BH8" s="298"/>
      <c r="BI8" s="296">
        <f>SUM(BG8:BH8)</f>
        <v>0</v>
      </c>
      <c r="BJ8" s="298"/>
      <c r="BK8" s="298"/>
      <c r="BL8" s="298"/>
      <c r="BM8" s="296">
        <f t="shared" ref="BM8:BM38" si="16">SUM(BK8:BL8)</f>
        <v>0</v>
      </c>
      <c r="BN8" s="298"/>
      <c r="BO8" s="298"/>
      <c r="BP8" s="298"/>
      <c r="BQ8" s="296">
        <f t="shared" ref="BQ8:BQ38" si="17">SUM(BO8:BP8)</f>
        <v>0</v>
      </c>
      <c r="BR8" s="298"/>
      <c r="BS8" s="298"/>
      <c r="BT8" s="298"/>
      <c r="BU8" s="296">
        <f t="shared" ref="BU8:BU38" si="18">SUM(BS8:BT8)</f>
        <v>0</v>
      </c>
      <c r="BV8" s="298"/>
      <c r="BW8" s="298"/>
      <c r="BX8" s="298"/>
      <c r="BY8" s="296">
        <f t="shared" ref="BY8:BY38" si="19">SUM(BW8:BX8)</f>
        <v>0</v>
      </c>
      <c r="BZ8" s="298"/>
      <c r="CA8" s="298"/>
      <c r="CB8" s="298"/>
      <c r="CC8" s="296">
        <f t="shared" ref="CC8:CC38" si="20">SUM(CA8:CB8)</f>
        <v>0</v>
      </c>
      <c r="CD8" s="298"/>
      <c r="CE8" s="298"/>
      <c r="CF8" s="298"/>
      <c r="CG8" s="296">
        <f t="shared" ref="CG8:CG38" si="21">SUM(CE8:CF8)</f>
        <v>0</v>
      </c>
      <c r="CH8" s="298"/>
      <c r="CI8" s="298"/>
      <c r="CJ8" s="298"/>
      <c r="CK8" s="298"/>
      <c r="CL8" s="298"/>
      <c r="CM8" s="298"/>
      <c r="CN8" s="298"/>
      <c r="CO8" s="298"/>
      <c r="CP8" s="298"/>
      <c r="CQ8" s="298"/>
      <c r="CR8" s="298"/>
      <c r="CS8" s="298"/>
      <c r="CT8" s="294">
        <v>1</v>
      </c>
      <c r="CU8" s="279">
        <v>21250</v>
      </c>
      <c r="CV8" s="279"/>
      <c r="CW8" s="279"/>
      <c r="CX8" s="279"/>
      <c r="CY8" s="279"/>
      <c r="CZ8" s="279"/>
      <c r="DA8" s="279"/>
      <c r="DB8" s="279">
        <v>1</v>
      </c>
      <c r="DC8" s="279">
        <v>21250</v>
      </c>
      <c r="DD8" s="279"/>
      <c r="DE8" s="279"/>
      <c r="DF8" s="279"/>
      <c r="DG8" s="279"/>
      <c r="DH8" s="279"/>
      <c r="DI8" s="301"/>
      <c r="DJ8" s="302">
        <f t="shared" ref="DJ8:DK40" si="22">SUM(DH8,DF8,DD8,DB8,CZ8,CX8)</f>
        <v>1</v>
      </c>
      <c r="DK8" s="302">
        <f t="shared" si="22"/>
        <v>21250</v>
      </c>
      <c r="DL8" s="323">
        <v>1</v>
      </c>
      <c r="DM8" s="323">
        <v>21250</v>
      </c>
      <c r="DN8" s="323"/>
      <c r="DO8" s="323"/>
      <c r="DP8" s="323"/>
      <c r="DQ8" s="324">
        <v>1</v>
      </c>
      <c r="DR8" s="325">
        <v>21250</v>
      </c>
      <c r="DS8" s="323"/>
      <c r="DT8" s="323"/>
      <c r="DU8" s="323"/>
      <c r="DV8" s="323"/>
      <c r="DW8" s="323"/>
    </row>
    <row r="9" spans="1:127" ht="63.75">
      <c r="A9" s="320">
        <v>2</v>
      </c>
      <c r="B9" s="293" t="s">
        <v>843</v>
      </c>
      <c r="C9" s="293" t="s">
        <v>844</v>
      </c>
      <c r="D9" s="293" t="s">
        <v>56</v>
      </c>
      <c r="E9" s="279">
        <v>25500</v>
      </c>
      <c r="F9" s="279">
        <v>20</v>
      </c>
      <c r="G9" s="279">
        <f t="shared" si="0"/>
        <v>200.8125</v>
      </c>
      <c r="H9" s="280">
        <f t="shared" si="2"/>
        <v>1475.8125</v>
      </c>
      <c r="I9" s="279" t="s">
        <v>845</v>
      </c>
      <c r="J9" s="279">
        <v>20</v>
      </c>
      <c r="K9" s="280">
        <f t="shared" si="1"/>
        <v>4016.25</v>
      </c>
      <c r="L9" s="280">
        <f t="shared" si="3"/>
        <v>29516.25</v>
      </c>
      <c r="M9" s="279">
        <f t="shared" si="4"/>
        <v>24205</v>
      </c>
      <c r="N9" s="279">
        <f t="shared" si="5"/>
        <v>20683</v>
      </c>
      <c r="O9" s="279">
        <f t="shared" si="5"/>
        <v>3522</v>
      </c>
      <c r="P9" s="280">
        <f t="shared" si="6"/>
        <v>5311.25</v>
      </c>
      <c r="Q9" s="279" t="s">
        <v>846</v>
      </c>
      <c r="R9" s="295" t="s">
        <v>788</v>
      </c>
      <c r="S9" s="279">
        <v>1215</v>
      </c>
      <c r="T9" s="279">
        <v>507</v>
      </c>
      <c r="U9" s="296">
        <f t="shared" si="7"/>
        <v>1722</v>
      </c>
      <c r="V9" s="295" t="s">
        <v>780</v>
      </c>
      <c r="W9" s="279">
        <v>1374</v>
      </c>
      <c r="X9" s="279">
        <v>201</v>
      </c>
      <c r="Y9" s="296">
        <f t="shared" si="8"/>
        <v>1575</v>
      </c>
      <c r="Z9" s="295" t="s">
        <v>781</v>
      </c>
      <c r="AA9" s="279">
        <v>1260</v>
      </c>
      <c r="AB9" s="279">
        <v>201</v>
      </c>
      <c r="AC9" s="296">
        <f t="shared" si="9"/>
        <v>1461</v>
      </c>
      <c r="AD9" s="295" t="s">
        <v>782</v>
      </c>
      <c r="AE9" s="279">
        <v>1265</v>
      </c>
      <c r="AF9" s="279">
        <v>201</v>
      </c>
      <c r="AG9" s="296">
        <f t="shared" si="10"/>
        <v>1466</v>
      </c>
      <c r="AH9" s="297" t="s">
        <v>789</v>
      </c>
      <c r="AI9" s="298">
        <v>1195</v>
      </c>
      <c r="AJ9" s="298">
        <v>201</v>
      </c>
      <c r="AK9" s="296">
        <f t="shared" si="11"/>
        <v>1396</v>
      </c>
      <c r="AL9" s="297" t="s">
        <v>790</v>
      </c>
      <c r="AM9" s="298">
        <v>1255</v>
      </c>
      <c r="AN9" s="298">
        <v>201</v>
      </c>
      <c r="AO9" s="296">
        <f t="shared" si="12"/>
        <v>1456</v>
      </c>
      <c r="AP9" s="298" t="s">
        <v>794</v>
      </c>
      <c r="AQ9" s="298">
        <v>1215</v>
      </c>
      <c r="AR9" s="298">
        <v>201</v>
      </c>
      <c r="AS9" s="296">
        <f t="shared" si="13"/>
        <v>1416</v>
      </c>
      <c r="AT9" s="298" t="s">
        <v>802</v>
      </c>
      <c r="AU9" s="298">
        <v>1212</v>
      </c>
      <c r="AV9" s="298">
        <v>201</v>
      </c>
      <c r="AW9" s="296">
        <f>SUM(AU9:AV9)</f>
        <v>1413</v>
      </c>
      <c r="AX9" s="297" t="s">
        <v>842</v>
      </c>
      <c r="AY9" s="298">
        <v>1275</v>
      </c>
      <c r="AZ9" s="298">
        <v>201</v>
      </c>
      <c r="BA9" s="296">
        <f t="shared" si="14"/>
        <v>1476</v>
      </c>
      <c r="BB9" s="299">
        <v>39511</v>
      </c>
      <c r="BC9" s="298">
        <v>1275</v>
      </c>
      <c r="BD9" s="298">
        <v>201</v>
      </c>
      <c r="BE9" s="296">
        <f t="shared" si="15"/>
        <v>1476</v>
      </c>
      <c r="BF9" s="298" t="s">
        <v>795</v>
      </c>
      <c r="BG9" s="298">
        <v>1275</v>
      </c>
      <c r="BH9" s="298">
        <v>201</v>
      </c>
      <c r="BI9" s="296">
        <f>SUM(BG9:BH9)</f>
        <v>1476</v>
      </c>
      <c r="BJ9" s="299">
        <v>39669</v>
      </c>
      <c r="BK9" s="298">
        <v>1275</v>
      </c>
      <c r="BL9" s="298">
        <v>201</v>
      </c>
      <c r="BM9" s="296">
        <f t="shared" si="16"/>
        <v>1476</v>
      </c>
      <c r="BN9" s="298" t="s">
        <v>803</v>
      </c>
      <c r="BO9" s="298">
        <v>1275</v>
      </c>
      <c r="BP9" s="298">
        <v>201</v>
      </c>
      <c r="BQ9" s="296">
        <f t="shared" si="17"/>
        <v>1476</v>
      </c>
      <c r="BR9" s="297" t="s">
        <v>847</v>
      </c>
      <c r="BS9" s="298">
        <v>2550</v>
      </c>
      <c r="BT9" s="298">
        <v>402</v>
      </c>
      <c r="BU9" s="296">
        <f t="shared" si="18"/>
        <v>2952</v>
      </c>
      <c r="BV9" s="298" t="s">
        <v>848</v>
      </c>
      <c r="BW9" s="298">
        <v>1767</v>
      </c>
      <c r="BX9" s="298">
        <v>201</v>
      </c>
      <c r="BY9" s="296">
        <f t="shared" si="19"/>
        <v>1968</v>
      </c>
      <c r="BZ9" s="298"/>
      <c r="CA9" s="298"/>
      <c r="CB9" s="298"/>
      <c r="CC9" s="296">
        <f t="shared" si="20"/>
        <v>0</v>
      </c>
      <c r="CD9" s="298"/>
      <c r="CE9" s="298"/>
      <c r="CF9" s="298"/>
      <c r="CG9" s="296">
        <f t="shared" si="21"/>
        <v>0</v>
      </c>
      <c r="CH9" s="298"/>
      <c r="CI9" s="298"/>
      <c r="CJ9" s="298"/>
      <c r="CK9" s="298"/>
      <c r="CL9" s="298"/>
      <c r="CM9" s="298"/>
      <c r="CN9" s="298"/>
      <c r="CO9" s="298"/>
      <c r="CP9" s="298"/>
      <c r="CQ9" s="298"/>
      <c r="CR9" s="298"/>
      <c r="CS9" s="298"/>
      <c r="CT9" s="294">
        <v>1</v>
      </c>
      <c r="CU9" s="279">
        <v>25500</v>
      </c>
      <c r="CV9" s="279"/>
      <c r="CW9" s="279"/>
      <c r="CX9" s="279">
        <v>1</v>
      </c>
      <c r="CY9" s="279">
        <v>25500</v>
      </c>
      <c r="CZ9" s="279"/>
      <c r="DA9" s="279"/>
      <c r="DB9" s="279"/>
      <c r="DC9" s="279"/>
      <c r="DD9" s="279"/>
      <c r="DE9" s="279"/>
      <c r="DF9" s="279"/>
      <c r="DG9" s="279"/>
      <c r="DH9" s="279"/>
      <c r="DI9" s="301"/>
      <c r="DJ9" s="302">
        <f t="shared" si="22"/>
        <v>1</v>
      </c>
      <c r="DK9" s="302">
        <f t="shared" si="22"/>
        <v>25500</v>
      </c>
      <c r="DL9" s="112"/>
      <c r="DM9" s="112"/>
      <c r="DN9" s="112">
        <v>1</v>
      </c>
      <c r="DO9" s="112">
        <v>25500</v>
      </c>
      <c r="DP9" s="112"/>
      <c r="DQ9" s="303">
        <v>1</v>
      </c>
      <c r="DR9" s="261">
        <v>25500</v>
      </c>
      <c r="DS9" s="112"/>
      <c r="DT9" s="112"/>
      <c r="DU9" s="112"/>
      <c r="DV9" s="112"/>
      <c r="DW9" s="112"/>
    </row>
    <row r="10" spans="1:127" ht="63.75">
      <c r="A10" s="320">
        <v>3</v>
      </c>
      <c r="B10" s="293" t="s">
        <v>849</v>
      </c>
      <c r="C10" s="293" t="s">
        <v>850</v>
      </c>
      <c r="D10" s="293" t="s">
        <v>851</v>
      </c>
      <c r="E10" s="279">
        <v>34000</v>
      </c>
      <c r="F10" s="279">
        <v>20</v>
      </c>
      <c r="G10" s="279">
        <f t="shared" si="0"/>
        <v>267.75</v>
      </c>
      <c r="H10" s="280">
        <f t="shared" si="2"/>
        <v>1967.75</v>
      </c>
      <c r="I10" s="279" t="s">
        <v>852</v>
      </c>
      <c r="J10" s="279">
        <v>20</v>
      </c>
      <c r="K10" s="280">
        <f t="shared" si="1"/>
        <v>5355</v>
      </c>
      <c r="L10" s="280">
        <f t="shared" si="3"/>
        <v>39355</v>
      </c>
      <c r="M10" s="279">
        <f t="shared" si="4"/>
        <v>34091</v>
      </c>
      <c r="N10" s="279">
        <f t="shared" si="5"/>
        <v>29029</v>
      </c>
      <c r="O10" s="279">
        <f t="shared" si="5"/>
        <v>5062</v>
      </c>
      <c r="P10" s="280">
        <f t="shared" si="6"/>
        <v>5264</v>
      </c>
      <c r="Q10" s="279" t="s">
        <v>846</v>
      </c>
      <c r="R10" s="295" t="s">
        <v>788</v>
      </c>
      <c r="S10" s="279">
        <v>1700</v>
      </c>
      <c r="T10" s="279">
        <v>775</v>
      </c>
      <c r="U10" s="296">
        <f t="shared" si="7"/>
        <v>2475</v>
      </c>
      <c r="V10" s="295" t="s">
        <v>780</v>
      </c>
      <c r="W10" s="279">
        <v>1665</v>
      </c>
      <c r="X10" s="279">
        <v>268</v>
      </c>
      <c r="Y10" s="296">
        <f t="shared" si="8"/>
        <v>1933</v>
      </c>
      <c r="Z10" s="295" t="s">
        <v>781</v>
      </c>
      <c r="AA10" s="279">
        <v>1680</v>
      </c>
      <c r="AB10" s="279">
        <v>268</v>
      </c>
      <c r="AC10" s="296">
        <f t="shared" si="9"/>
        <v>1948</v>
      </c>
      <c r="AD10" s="295" t="s">
        <v>782</v>
      </c>
      <c r="AE10" s="279">
        <v>1745</v>
      </c>
      <c r="AF10" s="279">
        <v>268</v>
      </c>
      <c r="AG10" s="296">
        <f t="shared" si="10"/>
        <v>2013</v>
      </c>
      <c r="AH10" s="297" t="s">
        <v>789</v>
      </c>
      <c r="AI10" s="298">
        <v>1615</v>
      </c>
      <c r="AJ10" s="298">
        <v>268</v>
      </c>
      <c r="AK10" s="296">
        <f t="shared" si="11"/>
        <v>1883</v>
      </c>
      <c r="AL10" s="297" t="s">
        <v>790</v>
      </c>
      <c r="AM10" s="298">
        <v>1680</v>
      </c>
      <c r="AN10" s="298">
        <v>268</v>
      </c>
      <c r="AO10" s="296">
        <f t="shared" si="12"/>
        <v>1948</v>
      </c>
      <c r="AP10" s="297" t="s">
        <v>783</v>
      </c>
      <c r="AQ10" s="298">
        <v>1650</v>
      </c>
      <c r="AR10" s="298">
        <v>267</v>
      </c>
      <c r="AS10" s="296">
        <f t="shared" si="13"/>
        <v>1917</v>
      </c>
      <c r="AT10" s="298" t="s">
        <v>794</v>
      </c>
      <c r="AU10" s="298">
        <v>1640</v>
      </c>
      <c r="AV10" s="298">
        <v>268</v>
      </c>
      <c r="AW10" s="296">
        <f>SUM(AU10:AV10)</f>
        <v>1908</v>
      </c>
      <c r="AX10" s="298" t="s">
        <v>802</v>
      </c>
      <c r="AY10" s="298">
        <v>1636</v>
      </c>
      <c r="AZ10" s="298">
        <v>268</v>
      </c>
      <c r="BA10" s="296">
        <f t="shared" si="14"/>
        <v>1904</v>
      </c>
      <c r="BB10" s="297" t="s">
        <v>842</v>
      </c>
      <c r="BC10" s="298">
        <v>1630</v>
      </c>
      <c r="BD10" s="298">
        <v>268</v>
      </c>
      <c r="BE10" s="296">
        <f t="shared" si="15"/>
        <v>1898</v>
      </c>
      <c r="BF10" s="299">
        <v>39511</v>
      </c>
      <c r="BG10" s="298">
        <v>1630</v>
      </c>
      <c r="BH10" s="298">
        <v>268</v>
      </c>
      <c r="BI10" s="296">
        <f>SUM(BG10:BH10)</f>
        <v>1898</v>
      </c>
      <c r="BJ10" s="298" t="s">
        <v>795</v>
      </c>
      <c r="BK10" s="298">
        <v>1630</v>
      </c>
      <c r="BL10" s="298">
        <v>268</v>
      </c>
      <c r="BM10" s="296">
        <f t="shared" si="16"/>
        <v>1898</v>
      </c>
      <c r="BN10" s="299">
        <v>39669</v>
      </c>
      <c r="BO10" s="298">
        <v>1630</v>
      </c>
      <c r="BP10" s="298">
        <v>268</v>
      </c>
      <c r="BQ10" s="296">
        <f t="shared" si="17"/>
        <v>1898</v>
      </c>
      <c r="BR10" s="298" t="s">
        <v>803</v>
      </c>
      <c r="BS10" s="298">
        <v>1700</v>
      </c>
      <c r="BT10" s="298">
        <v>268</v>
      </c>
      <c r="BU10" s="296">
        <f t="shared" si="18"/>
        <v>1968</v>
      </c>
      <c r="BV10" s="299">
        <v>40058</v>
      </c>
      <c r="BW10" s="298">
        <v>1700</v>
      </c>
      <c r="BX10" s="298">
        <v>268</v>
      </c>
      <c r="BY10" s="296">
        <f t="shared" si="19"/>
        <v>1968</v>
      </c>
      <c r="BZ10" s="297" t="s">
        <v>847</v>
      </c>
      <c r="CA10" s="298">
        <v>1700</v>
      </c>
      <c r="CB10" s="298">
        <v>268</v>
      </c>
      <c r="CC10" s="296">
        <f t="shared" si="20"/>
        <v>1968</v>
      </c>
      <c r="CD10" s="298" t="s">
        <v>853</v>
      </c>
      <c r="CE10" s="298">
        <v>2398</v>
      </c>
      <c r="CF10" s="298">
        <v>268</v>
      </c>
      <c r="CG10" s="296">
        <f t="shared" si="21"/>
        <v>2666</v>
      </c>
      <c r="CH10" s="298"/>
      <c r="CI10" s="298"/>
      <c r="CJ10" s="298"/>
      <c r="CK10" s="298"/>
      <c r="CL10" s="298"/>
      <c r="CM10" s="298"/>
      <c r="CN10" s="298"/>
      <c r="CO10" s="298"/>
      <c r="CP10" s="298"/>
      <c r="CQ10" s="298"/>
      <c r="CR10" s="298"/>
      <c r="CS10" s="298"/>
      <c r="CT10" s="294">
        <v>1</v>
      </c>
      <c r="CU10" s="279">
        <v>34000</v>
      </c>
      <c r="CV10" s="279"/>
      <c r="CW10" s="279"/>
      <c r="CX10" s="279"/>
      <c r="CY10" s="279"/>
      <c r="CZ10" s="279">
        <v>1</v>
      </c>
      <c r="DA10" s="279">
        <v>34000</v>
      </c>
      <c r="DB10" s="279"/>
      <c r="DC10" s="279"/>
      <c r="DD10" s="279"/>
      <c r="DE10" s="279"/>
      <c r="DF10" s="279"/>
      <c r="DG10" s="279"/>
      <c r="DH10" s="279"/>
      <c r="DI10" s="301"/>
      <c r="DJ10" s="302">
        <f t="shared" si="22"/>
        <v>1</v>
      </c>
      <c r="DK10" s="302">
        <f t="shared" si="22"/>
        <v>34000</v>
      </c>
      <c r="DL10" s="112">
        <v>1</v>
      </c>
      <c r="DM10" s="112">
        <v>34000</v>
      </c>
      <c r="DN10" s="112"/>
      <c r="DO10" s="112"/>
      <c r="DP10" s="112"/>
      <c r="DQ10" s="303">
        <v>1</v>
      </c>
      <c r="DR10" s="261">
        <v>34000</v>
      </c>
      <c r="DS10" s="112"/>
      <c r="DT10" s="112"/>
      <c r="DU10" s="112"/>
      <c r="DV10" s="112"/>
      <c r="DW10" s="112"/>
    </row>
    <row r="11" spans="1:127" ht="51">
      <c r="A11" s="320">
        <v>4</v>
      </c>
      <c r="B11" s="293" t="s">
        <v>854</v>
      </c>
      <c r="C11" s="293" t="s">
        <v>855</v>
      </c>
      <c r="D11" s="293" t="s">
        <v>227</v>
      </c>
      <c r="E11" s="279">
        <v>29750</v>
      </c>
      <c r="F11" s="279">
        <v>20</v>
      </c>
      <c r="G11" s="279">
        <f t="shared" si="0"/>
        <v>234.28125</v>
      </c>
      <c r="H11" s="280">
        <f t="shared" si="2"/>
        <v>1721.78125</v>
      </c>
      <c r="I11" s="279" t="s">
        <v>856</v>
      </c>
      <c r="J11" s="279">
        <v>20</v>
      </c>
      <c r="K11" s="280">
        <f t="shared" si="1"/>
        <v>4685.625</v>
      </c>
      <c r="L11" s="280">
        <f t="shared" si="3"/>
        <v>34435.625</v>
      </c>
      <c r="M11" s="279">
        <f t="shared" si="4"/>
        <v>27462</v>
      </c>
      <c r="N11" s="279">
        <f t="shared" si="5"/>
        <v>23036</v>
      </c>
      <c r="O11" s="279">
        <f t="shared" si="5"/>
        <v>4426</v>
      </c>
      <c r="P11" s="280">
        <f t="shared" si="6"/>
        <v>6973.625</v>
      </c>
      <c r="Q11" s="279" t="s">
        <v>846</v>
      </c>
      <c r="R11" s="295" t="s">
        <v>788</v>
      </c>
      <c r="S11" s="279">
        <v>1488</v>
      </c>
      <c r="T11" s="279">
        <v>659</v>
      </c>
      <c r="U11" s="296">
        <f t="shared" si="7"/>
        <v>2147</v>
      </c>
      <c r="V11" s="295" t="s">
        <v>780</v>
      </c>
      <c r="W11" s="279">
        <v>1488</v>
      </c>
      <c r="X11" s="279">
        <v>234</v>
      </c>
      <c r="Y11" s="296">
        <f t="shared" si="8"/>
        <v>1722</v>
      </c>
      <c r="Z11" s="295" t="s">
        <v>781</v>
      </c>
      <c r="AA11" s="279">
        <v>1488</v>
      </c>
      <c r="AB11" s="279">
        <v>234</v>
      </c>
      <c r="AC11" s="296">
        <f t="shared" si="9"/>
        <v>1722</v>
      </c>
      <c r="AD11" s="295" t="s">
        <v>782</v>
      </c>
      <c r="AE11" s="279">
        <v>1476</v>
      </c>
      <c r="AF11" s="279">
        <v>234</v>
      </c>
      <c r="AG11" s="296">
        <f t="shared" si="10"/>
        <v>1710</v>
      </c>
      <c r="AH11" s="297" t="s">
        <v>789</v>
      </c>
      <c r="AI11" s="298">
        <v>1453</v>
      </c>
      <c r="AJ11" s="298">
        <v>234</v>
      </c>
      <c r="AK11" s="296">
        <f t="shared" si="11"/>
        <v>1687</v>
      </c>
      <c r="AL11" s="297" t="s">
        <v>790</v>
      </c>
      <c r="AM11" s="298">
        <v>1470</v>
      </c>
      <c r="AN11" s="298">
        <v>23</v>
      </c>
      <c r="AO11" s="296">
        <f t="shared" si="12"/>
        <v>1493</v>
      </c>
      <c r="AP11" s="297" t="s">
        <v>783</v>
      </c>
      <c r="AQ11" s="298">
        <v>1453</v>
      </c>
      <c r="AR11" s="298">
        <v>234</v>
      </c>
      <c r="AS11" s="296">
        <f t="shared" si="13"/>
        <v>1687</v>
      </c>
      <c r="AT11" s="298" t="s">
        <v>794</v>
      </c>
      <c r="AU11" s="298">
        <v>1471</v>
      </c>
      <c r="AV11" s="298">
        <v>234</v>
      </c>
      <c r="AW11" s="296">
        <f t="shared" ref="AW11:AW38" si="23">SUM(AU11:AV11)</f>
        <v>1705</v>
      </c>
      <c r="AX11" s="298" t="s">
        <v>801</v>
      </c>
      <c r="AY11" s="298">
        <v>1476</v>
      </c>
      <c r="AZ11" s="298">
        <v>234</v>
      </c>
      <c r="BA11" s="296">
        <f t="shared" si="14"/>
        <v>1710</v>
      </c>
      <c r="BB11" s="298" t="s">
        <v>802</v>
      </c>
      <c r="BC11" s="298">
        <v>2941</v>
      </c>
      <c r="BD11" s="298">
        <v>468</v>
      </c>
      <c r="BE11" s="296">
        <f t="shared" si="15"/>
        <v>3409</v>
      </c>
      <c r="BF11" s="322" t="s">
        <v>842</v>
      </c>
      <c r="BG11" s="298">
        <v>1488</v>
      </c>
      <c r="BH11" s="298">
        <v>234</v>
      </c>
      <c r="BI11" s="296">
        <f t="shared" ref="BI11:BI38" si="24">SUM(BG11:BH11)</f>
        <v>1722</v>
      </c>
      <c r="BJ11" s="298" t="s">
        <v>795</v>
      </c>
      <c r="BK11" s="298">
        <v>1219</v>
      </c>
      <c r="BL11" s="298">
        <v>468</v>
      </c>
      <c r="BM11" s="296">
        <f t="shared" si="16"/>
        <v>1687</v>
      </c>
      <c r="BN11" s="298" t="s">
        <v>803</v>
      </c>
      <c r="BO11" s="298">
        <v>1219</v>
      </c>
      <c r="BP11" s="298">
        <v>468</v>
      </c>
      <c r="BQ11" s="296">
        <f t="shared" si="17"/>
        <v>1687</v>
      </c>
      <c r="BR11" s="299">
        <v>40058</v>
      </c>
      <c r="BS11" s="298">
        <v>1453</v>
      </c>
      <c r="BT11" s="298">
        <v>234</v>
      </c>
      <c r="BU11" s="296">
        <f t="shared" si="18"/>
        <v>1687</v>
      </c>
      <c r="BV11" s="322" t="s">
        <v>847</v>
      </c>
      <c r="BW11" s="298">
        <v>1453</v>
      </c>
      <c r="BX11" s="298">
        <v>234</v>
      </c>
      <c r="BY11" s="296">
        <f t="shared" si="19"/>
        <v>1687</v>
      </c>
      <c r="BZ11" s="298"/>
      <c r="CA11" s="298"/>
      <c r="CB11" s="298"/>
      <c r="CC11" s="296">
        <f t="shared" si="20"/>
        <v>0</v>
      </c>
      <c r="CD11" s="298"/>
      <c r="CE11" s="298"/>
      <c r="CF11" s="298"/>
      <c r="CG11" s="296">
        <f t="shared" si="21"/>
        <v>0</v>
      </c>
      <c r="CH11" s="298"/>
      <c r="CI11" s="298"/>
      <c r="CJ11" s="298"/>
      <c r="CK11" s="298"/>
      <c r="CL11" s="298"/>
      <c r="CM11" s="298"/>
      <c r="CN11" s="298"/>
      <c r="CO11" s="298"/>
      <c r="CP11" s="298"/>
      <c r="CQ11" s="298"/>
      <c r="CR11" s="298"/>
      <c r="CS11" s="298"/>
      <c r="CT11" s="294">
        <v>1</v>
      </c>
      <c r="CU11" s="279">
        <v>29750</v>
      </c>
      <c r="CV11" s="279"/>
      <c r="CW11" s="279"/>
      <c r="CX11" s="279"/>
      <c r="CY11" s="279"/>
      <c r="CZ11" s="279">
        <v>1</v>
      </c>
      <c r="DA11" s="279">
        <v>29750</v>
      </c>
      <c r="DB11" s="279"/>
      <c r="DC11" s="279"/>
      <c r="DD11" s="279"/>
      <c r="DE11" s="279"/>
      <c r="DF11" s="279"/>
      <c r="DG11" s="279"/>
      <c r="DH11" s="279"/>
      <c r="DI11" s="301"/>
      <c r="DJ11" s="302">
        <f t="shared" si="22"/>
        <v>1</v>
      </c>
      <c r="DK11" s="302">
        <f t="shared" si="22"/>
        <v>29750</v>
      </c>
      <c r="DL11" s="112">
        <v>1</v>
      </c>
      <c r="DM11" s="112">
        <v>29750</v>
      </c>
      <c r="DN11" s="112"/>
      <c r="DO11" s="112"/>
      <c r="DP11" s="112"/>
      <c r="DQ11" s="303">
        <v>1</v>
      </c>
      <c r="DR11" s="261">
        <v>29750</v>
      </c>
      <c r="DS11" s="112"/>
      <c r="DT11" s="112"/>
      <c r="DU11" s="112"/>
      <c r="DV11" s="112"/>
      <c r="DW11" s="112"/>
    </row>
    <row r="12" spans="1:127" ht="76.5">
      <c r="A12" s="320">
        <v>5</v>
      </c>
      <c r="B12" s="293" t="s">
        <v>857</v>
      </c>
      <c r="C12" s="293" t="s">
        <v>858</v>
      </c>
      <c r="D12" s="293" t="s">
        <v>806</v>
      </c>
      <c r="E12" s="279">
        <v>25500</v>
      </c>
      <c r="F12" s="279">
        <v>20</v>
      </c>
      <c r="G12" s="279">
        <f t="shared" si="0"/>
        <v>200.8125</v>
      </c>
      <c r="H12" s="280">
        <f t="shared" si="2"/>
        <v>1475.8125</v>
      </c>
      <c r="I12" s="279" t="s">
        <v>859</v>
      </c>
      <c r="J12" s="279">
        <v>20</v>
      </c>
      <c r="K12" s="280">
        <f t="shared" si="1"/>
        <v>4016.25</v>
      </c>
      <c r="L12" s="280">
        <f t="shared" si="3"/>
        <v>29516.25</v>
      </c>
      <c r="M12" s="279">
        <f t="shared" si="4"/>
        <v>14986</v>
      </c>
      <c r="N12" s="279">
        <f t="shared" si="5"/>
        <v>12222</v>
      </c>
      <c r="O12" s="279">
        <f t="shared" si="5"/>
        <v>2764</v>
      </c>
      <c r="P12" s="280">
        <f t="shared" si="6"/>
        <v>14530.25</v>
      </c>
      <c r="Q12" s="279" t="s">
        <v>860</v>
      </c>
      <c r="R12" s="295" t="s">
        <v>780</v>
      </c>
      <c r="S12" s="279">
        <v>1275</v>
      </c>
      <c r="T12" s="279">
        <v>553</v>
      </c>
      <c r="U12" s="296">
        <f t="shared" si="7"/>
        <v>1828</v>
      </c>
      <c r="V12" s="295" t="s">
        <v>781</v>
      </c>
      <c r="W12" s="279">
        <v>1240</v>
      </c>
      <c r="X12" s="279">
        <v>201</v>
      </c>
      <c r="Y12" s="296">
        <f t="shared" si="8"/>
        <v>1441</v>
      </c>
      <c r="Z12" s="295" t="s">
        <v>782</v>
      </c>
      <c r="AA12" s="279">
        <v>1299</v>
      </c>
      <c r="AB12" s="279">
        <v>201</v>
      </c>
      <c r="AC12" s="296">
        <f t="shared" si="9"/>
        <v>1500</v>
      </c>
      <c r="AD12" s="295" t="s">
        <v>789</v>
      </c>
      <c r="AE12" s="279">
        <v>1240</v>
      </c>
      <c r="AF12" s="279">
        <v>201</v>
      </c>
      <c r="AG12" s="296">
        <f t="shared" si="10"/>
        <v>1441</v>
      </c>
      <c r="AH12" s="297" t="s">
        <v>790</v>
      </c>
      <c r="AI12" s="298">
        <v>1258</v>
      </c>
      <c r="AJ12" s="298">
        <v>201</v>
      </c>
      <c r="AK12" s="296">
        <f t="shared" si="11"/>
        <v>1459</v>
      </c>
      <c r="AL12" s="297" t="s">
        <v>783</v>
      </c>
      <c r="AM12" s="298">
        <v>1240</v>
      </c>
      <c r="AN12" s="298">
        <v>201</v>
      </c>
      <c r="AO12" s="296">
        <f t="shared" si="12"/>
        <v>1441</v>
      </c>
      <c r="AP12" s="297" t="s">
        <v>794</v>
      </c>
      <c r="AQ12" s="298">
        <v>1275</v>
      </c>
      <c r="AR12" s="298">
        <v>201</v>
      </c>
      <c r="AS12" s="296">
        <f t="shared" si="13"/>
        <v>1476</v>
      </c>
      <c r="AT12" s="297" t="s">
        <v>801</v>
      </c>
      <c r="AU12" s="298">
        <v>1264</v>
      </c>
      <c r="AV12" s="298">
        <v>201</v>
      </c>
      <c r="AW12" s="296">
        <f t="shared" si="23"/>
        <v>1465</v>
      </c>
      <c r="AX12" s="298" t="s">
        <v>802</v>
      </c>
      <c r="AY12" s="298">
        <v>1057</v>
      </c>
      <c r="AZ12" s="298">
        <v>402</v>
      </c>
      <c r="BA12" s="296">
        <f t="shared" si="14"/>
        <v>1459</v>
      </c>
      <c r="BB12" s="299">
        <v>39511</v>
      </c>
      <c r="BC12" s="298">
        <v>1074</v>
      </c>
      <c r="BD12" s="298">
        <v>402</v>
      </c>
      <c r="BE12" s="296">
        <f t="shared" si="15"/>
        <v>1476</v>
      </c>
      <c r="BF12" s="298"/>
      <c r="BG12" s="298"/>
      <c r="BH12" s="298"/>
      <c r="BI12" s="296">
        <f t="shared" si="24"/>
        <v>0</v>
      </c>
      <c r="BJ12" s="298"/>
      <c r="BK12" s="298"/>
      <c r="BL12" s="298"/>
      <c r="BM12" s="296">
        <f t="shared" si="16"/>
        <v>0</v>
      </c>
      <c r="BN12" s="298"/>
      <c r="BO12" s="298"/>
      <c r="BP12" s="298"/>
      <c r="BQ12" s="296">
        <f t="shared" si="17"/>
        <v>0</v>
      </c>
      <c r="BR12" s="298"/>
      <c r="BS12" s="298"/>
      <c r="BT12" s="298"/>
      <c r="BU12" s="296">
        <f t="shared" si="18"/>
        <v>0</v>
      </c>
      <c r="BV12" s="298"/>
      <c r="BW12" s="298"/>
      <c r="BX12" s="298"/>
      <c r="BY12" s="296">
        <f t="shared" si="19"/>
        <v>0</v>
      </c>
      <c r="BZ12" s="298"/>
      <c r="CA12" s="298"/>
      <c r="CB12" s="298"/>
      <c r="CC12" s="296">
        <f t="shared" si="20"/>
        <v>0</v>
      </c>
      <c r="CD12" s="298"/>
      <c r="CE12" s="298"/>
      <c r="CF12" s="298"/>
      <c r="CG12" s="296">
        <f t="shared" si="21"/>
        <v>0</v>
      </c>
      <c r="CH12" s="298"/>
      <c r="CI12" s="298"/>
      <c r="CJ12" s="298"/>
      <c r="CK12" s="298"/>
      <c r="CL12" s="298"/>
      <c r="CM12" s="298"/>
      <c r="CN12" s="298"/>
      <c r="CO12" s="298"/>
      <c r="CP12" s="298"/>
      <c r="CQ12" s="298"/>
      <c r="CR12" s="298"/>
      <c r="CS12" s="298"/>
      <c r="CT12" s="294">
        <v>1</v>
      </c>
      <c r="CU12" s="279">
        <v>25500</v>
      </c>
      <c r="CV12" s="279"/>
      <c r="CW12" s="279"/>
      <c r="CX12" s="279">
        <v>1</v>
      </c>
      <c r="CY12" s="279">
        <v>25500</v>
      </c>
      <c r="CZ12" s="279"/>
      <c r="DA12" s="279"/>
      <c r="DB12" s="279"/>
      <c r="DC12" s="279"/>
      <c r="DD12" s="279"/>
      <c r="DE12" s="279"/>
      <c r="DF12" s="279"/>
      <c r="DG12" s="279"/>
      <c r="DH12" s="279"/>
      <c r="DI12" s="301"/>
      <c r="DJ12" s="302">
        <f t="shared" si="22"/>
        <v>1</v>
      </c>
      <c r="DK12" s="302">
        <f t="shared" si="22"/>
        <v>25500</v>
      </c>
      <c r="DL12" s="112">
        <v>1</v>
      </c>
      <c r="DM12" s="112">
        <v>25500</v>
      </c>
      <c r="DN12" s="112" t="s">
        <v>773</v>
      </c>
      <c r="DO12" s="112" t="s">
        <v>773</v>
      </c>
      <c r="DP12" s="112"/>
      <c r="DQ12" s="303">
        <v>1</v>
      </c>
      <c r="DR12" s="261">
        <v>25500</v>
      </c>
      <c r="DS12" s="112"/>
      <c r="DT12" s="112"/>
      <c r="DU12" s="112"/>
      <c r="DV12" s="112"/>
      <c r="DW12" s="112"/>
    </row>
    <row r="13" spans="1:127" ht="76.5">
      <c r="A13" s="320">
        <v>6</v>
      </c>
      <c r="B13" s="293" t="s">
        <v>861</v>
      </c>
      <c r="C13" s="293" t="s">
        <v>862</v>
      </c>
      <c r="D13" s="293" t="s">
        <v>806</v>
      </c>
      <c r="E13" s="279">
        <v>25500</v>
      </c>
      <c r="F13" s="279">
        <v>20</v>
      </c>
      <c r="G13" s="279">
        <f t="shared" si="0"/>
        <v>200.8125</v>
      </c>
      <c r="H13" s="280">
        <f t="shared" si="2"/>
        <v>1475.8125</v>
      </c>
      <c r="I13" s="279" t="s">
        <v>863</v>
      </c>
      <c r="J13" s="279">
        <v>20</v>
      </c>
      <c r="K13" s="280">
        <f t="shared" si="1"/>
        <v>4016.25</v>
      </c>
      <c r="L13" s="280">
        <f t="shared" si="3"/>
        <v>29516.25</v>
      </c>
      <c r="M13" s="279">
        <f t="shared" si="4"/>
        <v>26903</v>
      </c>
      <c r="N13" s="279">
        <f t="shared" si="5"/>
        <v>22749</v>
      </c>
      <c r="O13" s="279">
        <f t="shared" si="5"/>
        <v>4154</v>
      </c>
      <c r="P13" s="280">
        <f t="shared" si="6"/>
        <v>2613.25</v>
      </c>
      <c r="Q13" s="279" t="s">
        <v>846</v>
      </c>
      <c r="R13" s="295" t="s">
        <v>788</v>
      </c>
      <c r="S13" s="279">
        <v>1275</v>
      </c>
      <c r="T13" s="279">
        <v>536</v>
      </c>
      <c r="U13" s="296">
        <f t="shared" si="7"/>
        <v>1811</v>
      </c>
      <c r="V13" s="295" t="s">
        <v>780</v>
      </c>
      <c r="W13" s="279">
        <v>1275</v>
      </c>
      <c r="X13" s="279">
        <v>201</v>
      </c>
      <c r="Y13" s="296">
        <f t="shared" si="8"/>
        <v>1476</v>
      </c>
      <c r="Z13" s="295" t="s">
        <v>781</v>
      </c>
      <c r="AA13" s="279">
        <v>1275</v>
      </c>
      <c r="AB13" s="279">
        <v>201</v>
      </c>
      <c r="AC13" s="296">
        <f t="shared" si="9"/>
        <v>1476</v>
      </c>
      <c r="AD13" s="295" t="s">
        <v>782</v>
      </c>
      <c r="AE13" s="279">
        <v>1275</v>
      </c>
      <c r="AF13" s="279">
        <v>201</v>
      </c>
      <c r="AG13" s="296">
        <f t="shared" si="10"/>
        <v>1476</v>
      </c>
      <c r="AH13" s="297" t="s">
        <v>789</v>
      </c>
      <c r="AI13" s="298">
        <v>1275</v>
      </c>
      <c r="AJ13" s="298">
        <v>201</v>
      </c>
      <c r="AK13" s="296">
        <f t="shared" si="11"/>
        <v>1476</v>
      </c>
      <c r="AL13" s="297" t="s">
        <v>790</v>
      </c>
      <c r="AM13" s="298">
        <v>1240</v>
      </c>
      <c r="AN13" s="298">
        <v>201</v>
      </c>
      <c r="AO13" s="296">
        <f t="shared" si="12"/>
        <v>1441</v>
      </c>
      <c r="AP13" s="297" t="s">
        <v>783</v>
      </c>
      <c r="AQ13" s="298">
        <v>1240</v>
      </c>
      <c r="AR13" s="298">
        <v>201</v>
      </c>
      <c r="AS13" s="296">
        <f t="shared" si="13"/>
        <v>1441</v>
      </c>
      <c r="AT13" s="298" t="s">
        <v>794</v>
      </c>
      <c r="AU13" s="298">
        <v>1240</v>
      </c>
      <c r="AV13" s="298">
        <v>201</v>
      </c>
      <c r="AW13" s="296">
        <f t="shared" si="23"/>
        <v>1441</v>
      </c>
      <c r="AX13" s="297" t="s">
        <v>842</v>
      </c>
      <c r="AY13" s="298">
        <v>3529</v>
      </c>
      <c r="AZ13" s="298">
        <v>804</v>
      </c>
      <c r="BA13" s="296">
        <f t="shared" si="14"/>
        <v>4333</v>
      </c>
      <c r="BB13" s="299">
        <v>39511</v>
      </c>
      <c r="BC13" s="298">
        <v>1275</v>
      </c>
      <c r="BD13" s="298">
        <v>201</v>
      </c>
      <c r="BE13" s="296">
        <f t="shared" si="15"/>
        <v>1476</v>
      </c>
      <c r="BF13" s="299">
        <v>40058</v>
      </c>
      <c r="BG13" s="298">
        <v>1596</v>
      </c>
      <c r="BH13" s="298">
        <v>804</v>
      </c>
      <c r="BI13" s="296">
        <f t="shared" si="24"/>
        <v>2400</v>
      </c>
      <c r="BJ13" s="298" t="s">
        <v>848</v>
      </c>
      <c r="BK13" s="298">
        <v>6254</v>
      </c>
      <c r="BL13" s="298">
        <v>402</v>
      </c>
      <c r="BM13" s="296">
        <f t="shared" si="16"/>
        <v>6656</v>
      </c>
      <c r="BN13" s="298"/>
      <c r="BO13" s="298"/>
      <c r="BP13" s="298"/>
      <c r="BQ13" s="296">
        <f t="shared" si="17"/>
        <v>0</v>
      </c>
      <c r="BR13" s="298"/>
      <c r="BS13" s="298"/>
      <c r="BT13" s="298"/>
      <c r="BU13" s="296">
        <f t="shared" si="18"/>
        <v>0</v>
      </c>
      <c r="BV13" s="298"/>
      <c r="BW13" s="298"/>
      <c r="BX13" s="298"/>
      <c r="BY13" s="296">
        <f t="shared" si="19"/>
        <v>0</v>
      </c>
      <c r="BZ13" s="298"/>
      <c r="CA13" s="298"/>
      <c r="CB13" s="298"/>
      <c r="CC13" s="296">
        <f t="shared" si="20"/>
        <v>0</v>
      </c>
      <c r="CD13" s="298"/>
      <c r="CE13" s="298"/>
      <c r="CF13" s="298"/>
      <c r="CG13" s="296">
        <f t="shared" si="21"/>
        <v>0</v>
      </c>
      <c r="CH13" s="298"/>
      <c r="CI13" s="298"/>
      <c r="CJ13" s="298"/>
      <c r="CK13" s="298"/>
      <c r="CL13" s="298"/>
      <c r="CM13" s="298"/>
      <c r="CN13" s="298"/>
      <c r="CO13" s="298"/>
      <c r="CP13" s="298"/>
      <c r="CQ13" s="298"/>
      <c r="CR13" s="298"/>
      <c r="CS13" s="298"/>
      <c r="CT13" s="294">
        <v>1</v>
      </c>
      <c r="CU13" s="279">
        <v>25500</v>
      </c>
      <c r="CV13" s="279"/>
      <c r="CW13" s="279"/>
      <c r="CX13" s="279">
        <v>1</v>
      </c>
      <c r="CY13" s="279">
        <v>25500</v>
      </c>
      <c r="CZ13" s="279"/>
      <c r="DA13" s="279"/>
      <c r="DB13" s="279"/>
      <c r="DC13" s="279"/>
      <c r="DD13" s="279"/>
      <c r="DE13" s="279"/>
      <c r="DF13" s="279"/>
      <c r="DG13" s="279"/>
      <c r="DH13" s="279"/>
      <c r="DI13" s="301"/>
      <c r="DJ13" s="302">
        <f t="shared" si="22"/>
        <v>1</v>
      </c>
      <c r="DK13" s="302">
        <f t="shared" si="22"/>
        <v>25500</v>
      </c>
      <c r="DL13" s="112"/>
      <c r="DM13" s="112"/>
      <c r="DN13" s="112">
        <v>1</v>
      </c>
      <c r="DO13" s="112">
        <v>25500</v>
      </c>
      <c r="DP13" s="112"/>
      <c r="DQ13" s="303">
        <v>1</v>
      </c>
      <c r="DR13" s="261">
        <v>25500</v>
      </c>
      <c r="DS13" s="112"/>
      <c r="DT13" s="112"/>
      <c r="DU13" s="112"/>
      <c r="DV13" s="112"/>
      <c r="DW13" s="112"/>
    </row>
    <row r="14" spans="1:127" ht="76.5">
      <c r="A14" s="320">
        <v>7</v>
      </c>
      <c r="B14" s="293" t="s">
        <v>864</v>
      </c>
      <c r="C14" s="293" t="s">
        <v>865</v>
      </c>
      <c r="D14" s="293" t="s">
        <v>866</v>
      </c>
      <c r="E14" s="279">
        <v>29750</v>
      </c>
      <c r="F14" s="279">
        <v>20</v>
      </c>
      <c r="G14" s="279">
        <f t="shared" si="0"/>
        <v>234.28125</v>
      </c>
      <c r="H14" s="280">
        <f t="shared" si="2"/>
        <v>1721.78125</v>
      </c>
      <c r="I14" s="279" t="s">
        <v>867</v>
      </c>
      <c r="J14" s="279">
        <v>20</v>
      </c>
      <c r="K14" s="280">
        <f t="shared" si="1"/>
        <v>4685.625</v>
      </c>
      <c r="L14" s="280">
        <f t="shared" si="3"/>
        <v>34435.625</v>
      </c>
      <c r="M14" s="279">
        <f t="shared" si="4"/>
        <v>8978</v>
      </c>
      <c r="N14" s="279">
        <f t="shared" si="5"/>
        <v>7206</v>
      </c>
      <c r="O14" s="279">
        <f t="shared" si="5"/>
        <v>1772</v>
      </c>
      <c r="P14" s="280">
        <f t="shared" si="6"/>
        <v>25457.625</v>
      </c>
      <c r="Q14" s="279" t="s">
        <v>846</v>
      </c>
      <c r="R14" s="295" t="s">
        <v>788</v>
      </c>
      <c r="S14" s="279">
        <v>1488</v>
      </c>
      <c r="T14" s="279">
        <v>602</v>
      </c>
      <c r="U14" s="296">
        <f t="shared" si="7"/>
        <v>2090</v>
      </c>
      <c r="V14" s="295" t="s">
        <v>780</v>
      </c>
      <c r="W14" s="279">
        <v>1488</v>
      </c>
      <c r="X14" s="279">
        <v>234</v>
      </c>
      <c r="Y14" s="296">
        <f t="shared" si="8"/>
        <v>1722</v>
      </c>
      <c r="Z14" s="295" t="s">
        <v>781</v>
      </c>
      <c r="AA14" s="279">
        <v>1488</v>
      </c>
      <c r="AB14" s="279">
        <v>234</v>
      </c>
      <c r="AC14" s="296">
        <f t="shared" si="9"/>
        <v>1722</v>
      </c>
      <c r="AD14" s="295" t="s">
        <v>782</v>
      </c>
      <c r="AE14" s="279">
        <v>1488</v>
      </c>
      <c r="AF14" s="279">
        <v>234</v>
      </c>
      <c r="AG14" s="296">
        <f t="shared" si="10"/>
        <v>1722</v>
      </c>
      <c r="AH14" s="297" t="s">
        <v>790</v>
      </c>
      <c r="AI14" s="298">
        <v>1254</v>
      </c>
      <c r="AJ14" s="298">
        <v>468</v>
      </c>
      <c r="AK14" s="296">
        <f t="shared" si="11"/>
        <v>1722</v>
      </c>
      <c r="AL14" s="298"/>
      <c r="AM14" s="298"/>
      <c r="AN14" s="298"/>
      <c r="AO14" s="296">
        <f t="shared" si="12"/>
        <v>0</v>
      </c>
      <c r="AP14" s="298"/>
      <c r="AQ14" s="298"/>
      <c r="AR14" s="298"/>
      <c r="AS14" s="296">
        <f t="shared" si="13"/>
        <v>0</v>
      </c>
      <c r="AT14" s="298"/>
      <c r="AU14" s="298"/>
      <c r="AV14" s="298"/>
      <c r="AW14" s="296">
        <f t="shared" si="23"/>
        <v>0</v>
      </c>
      <c r="AX14" s="298"/>
      <c r="AY14" s="298"/>
      <c r="AZ14" s="298"/>
      <c r="BA14" s="296">
        <f t="shared" si="14"/>
        <v>0</v>
      </c>
      <c r="BB14" s="298"/>
      <c r="BC14" s="298"/>
      <c r="BD14" s="298"/>
      <c r="BE14" s="296">
        <f t="shared" si="15"/>
        <v>0</v>
      </c>
      <c r="BF14" s="298"/>
      <c r="BG14" s="298"/>
      <c r="BH14" s="298"/>
      <c r="BI14" s="296">
        <f t="shared" si="24"/>
        <v>0</v>
      </c>
      <c r="BJ14" s="298"/>
      <c r="BK14" s="298"/>
      <c r="BL14" s="298"/>
      <c r="BM14" s="296">
        <f t="shared" si="16"/>
        <v>0</v>
      </c>
      <c r="BN14" s="298"/>
      <c r="BO14" s="298"/>
      <c r="BP14" s="298"/>
      <c r="BQ14" s="296">
        <f t="shared" si="17"/>
        <v>0</v>
      </c>
      <c r="BR14" s="298"/>
      <c r="BS14" s="298"/>
      <c r="BT14" s="298"/>
      <c r="BU14" s="296">
        <f t="shared" si="18"/>
        <v>0</v>
      </c>
      <c r="BV14" s="298"/>
      <c r="BW14" s="298"/>
      <c r="BX14" s="298"/>
      <c r="BY14" s="296">
        <f t="shared" si="19"/>
        <v>0</v>
      </c>
      <c r="BZ14" s="298"/>
      <c r="CA14" s="298"/>
      <c r="CB14" s="298"/>
      <c r="CC14" s="296">
        <f t="shared" si="20"/>
        <v>0</v>
      </c>
      <c r="CD14" s="298"/>
      <c r="CE14" s="298"/>
      <c r="CF14" s="298"/>
      <c r="CG14" s="296">
        <f t="shared" si="21"/>
        <v>0</v>
      </c>
      <c r="CH14" s="298"/>
      <c r="CI14" s="298"/>
      <c r="CJ14" s="298"/>
      <c r="CK14" s="298"/>
      <c r="CL14" s="298"/>
      <c r="CM14" s="298"/>
      <c r="CN14" s="298"/>
      <c r="CO14" s="298"/>
      <c r="CP14" s="298"/>
      <c r="CQ14" s="298"/>
      <c r="CR14" s="298"/>
      <c r="CS14" s="298"/>
      <c r="CT14" s="294">
        <v>1</v>
      </c>
      <c r="CU14" s="279">
        <v>29750</v>
      </c>
      <c r="CV14" s="279"/>
      <c r="CW14" s="279"/>
      <c r="CX14" s="279"/>
      <c r="CY14" s="279"/>
      <c r="CZ14" s="279">
        <v>1</v>
      </c>
      <c r="DA14" s="279">
        <v>29750</v>
      </c>
      <c r="DB14" s="279"/>
      <c r="DC14" s="279"/>
      <c r="DD14" s="279"/>
      <c r="DE14" s="279"/>
      <c r="DF14" s="279"/>
      <c r="DG14" s="279"/>
      <c r="DH14" s="279"/>
      <c r="DI14" s="301"/>
      <c r="DJ14" s="302">
        <f t="shared" si="22"/>
        <v>1</v>
      </c>
      <c r="DK14" s="302">
        <f t="shared" si="22"/>
        <v>29750</v>
      </c>
      <c r="DL14" s="112">
        <v>1</v>
      </c>
      <c r="DM14" s="112">
        <v>29750</v>
      </c>
      <c r="DN14" s="112"/>
      <c r="DO14" s="112"/>
      <c r="DP14" s="112"/>
      <c r="DQ14" s="303">
        <v>1</v>
      </c>
      <c r="DR14" s="261">
        <v>29750</v>
      </c>
      <c r="DS14" s="112"/>
      <c r="DT14" s="112"/>
      <c r="DU14" s="112"/>
      <c r="DV14" s="112"/>
      <c r="DW14" s="112"/>
    </row>
    <row r="15" spans="1:127" ht="63.75">
      <c r="A15" s="320">
        <v>8</v>
      </c>
      <c r="B15" s="293" t="s">
        <v>868</v>
      </c>
      <c r="C15" s="293" t="s">
        <v>869</v>
      </c>
      <c r="D15" s="293" t="s">
        <v>870</v>
      </c>
      <c r="E15" s="279">
        <v>34000</v>
      </c>
      <c r="F15" s="279">
        <v>20</v>
      </c>
      <c r="G15" s="279">
        <f t="shared" si="0"/>
        <v>267.75</v>
      </c>
      <c r="H15" s="280">
        <f t="shared" si="2"/>
        <v>1967.75</v>
      </c>
      <c r="I15" s="279" t="s">
        <v>871</v>
      </c>
      <c r="J15" s="279">
        <v>20</v>
      </c>
      <c r="K15" s="280">
        <f t="shared" si="1"/>
        <v>5355</v>
      </c>
      <c r="L15" s="280">
        <f t="shared" si="3"/>
        <v>39355</v>
      </c>
      <c r="M15" s="279">
        <f t="shared" si="4"/>
        <v>31629</v>
      </c>
      <c r="N15" s="279">
        <f t="shared" si="5"/>
        <v>26068</v>
      </c>
      <c r="O15" s="279">
        <f t="shared" si="5"/>
        <v>5561</v>
      </c>
      <c r="P15" s="280">
        <f t="shared" si="6"/>
        <v>7726</v>
      </c>
      <c r="Q15" s="279" t="s">
        <v>846</v>
      </c>
      <c r="R15" s="295" t="s">
        <v>788</v>
      </c>
      <c r="S15" s="279">
        <v>1700</v>
      </c>
      <c r="T15" s="279">
        <v>737</v>
      </c>
      <c r="U15" s="296">
        <f t="shared" si="7"/>
        <v>2437</v>
      </c>
      <c r="V15" s="295" t="s">
        <v>780</v>
      </c>
      <c r="W15" s="279">
        <v>1700</v>
      </c>
      <c r="X15" s="279">
        <v>268</v>
      </c>
      <c r="Y15" s="296">
        <f t="shared" si="8"/>
        <v>1968</v>
      </c>
      <c r="Z15" s="295" t="s">
        <v>781</v>
      </c>
      <c r="AA15" s="279">
        <v>1700</v>
      </c>
      <c r="AB15" s="279">
        <v>268</v>
      </c>
      <c r="AC15" s="296">
        <f t="shared" si="9"/>
        <v>1968</v>
      </c>
      <c r="AD15" s="295" t="s">
        <v>782</v>
      </c>
      <c r="AE15" s="279">
        <v>1665</v>
      </c>
      <c r="AF15" s="279">
        <v>268</v>
      </c>
      <c r="AG15" s="296">
        <f t="shared" si="10"/>
        <v>1933</v>
      </c>
      <c r="AH15" s="297" t="s">
        <v>789</v>
      </c>
      <c r="AI15" s="298">
        <v>1665</v>
      </c>
      <c r="AJ15" s="298">
        <v>268</v>
      </c>
      <c r="AK15" s="296">
        <f t="shared" si="11"/>
        <v>1933</v>
      </c>
      <c r="AL15" s="297" t="s">
        <v>783</v>
      </c>
      <c r="AM15" s="298">
        <v>1397</v>
      </c>
      <c r="AN15" s="298">
        <v>536</v>
      </c>
      <c r="AO15" s="296">
        <f t="shared" si="12"/>
        <v>1933</v>
      </c>
      <c r="AP15" s="297" t="s">
        <v>794</v>
      </c>
      <c r="AQ15" s="298">
        <v>1414</v>
      </c>
      <c r="AR15" s="298">
        <v>536</v>
      </c>
      <c r="AS15" s="296">
        <f t="shared" si="13"/>
        <v>1950</v>
      </c>
      <c r="AT15" s="298" t="s">
        <v>872</v>
      </c>
      <c r="AU15" s="298">
        <v>1688</v>
      </c>
      <c r="AV15" s="298">
        <v>268</v>
      </c>
      <c r="AW15" s="296">
        <f t="shared" si="23"/>
        <v>1956</v>
      </c>
      <c r="AX15" s="297" t="s">
        <v>802</v>
      </c>
      <c r="AY15" s="298">
        <v>1682</v>
      </c>
      <c r="AZ15" s="298">
        <v>268</v>
      </c>
      <c r="BA15" s="296">
        <f t="shared" si="14"/>
        <v>1950</v>
      </c>
      <c r="BB15" s="299">
        <v>39669</v>
      </c>
      <c r="BC15" s="298">
        <v>4797</v>
      </c>
      <c r="BD15" s="298">
        <v>1072</v>
      </c>
      <c r="BE15" s="296">
        <f t="shared" si="15"/>
        <v>5869</v>
      </c>
      <c r="BF15" s="298" t="s">
        <v>803</v>
      </c>
      <c r="BG15" s="298">
        <v>1665</v>
      </c>
      <c r="BH15" s="298">
        <v>268</v>
      </c>
      <c r="BI15" s="296">
        <f t="shared" si="24"/>
        <v>1933</v>
      </c>
      <c r="BJ15" s="299">
        <v>40058</v>
      </c>
      <c r="BK15" s="298">
        <v>1665</v>
      </c>
      <c r="BL15" s="298">
        <v>268</v>
      </c>
      <c r="BM15" s="296">
        <f t="shared" si="16"/>
        <v>1933</v>
      </c>
      <c r="BN15" s="297" t="s">
        <v>847</v>
      </c>
      <c r="BO15" s="298">
        <v>1665</v>
      </c>
      <c r="BP15" s="298">
        <v>268</v>
      </c>
      <c r="BQ15" s="296">
        <f t="shared" si="17"/>
        <v>1933</v>
      </c>
      <c r="BR15" s="298" t="s">
        <v>848</v>
      </c>
      <c r="BS15" s="298">
        <v>1665</v>
      </c>
      <c r="BT15" s="298">
        <v>268</v>
      </c>
      <c r="BU15" s="296">
        <f t="shared" si="18"/>
        <v>1933</v>
      </c>
      <c r="BV15" s="298"/>
      <c r="BW15" s="298"/>
      <c r="BX15" s="298"/>
      <c r="BY15" s="296">
        <f t="shared" si="19"/>
        <v>0</v>
      </c>
      <c r="BZ15" s="298"/>
      <c r="CA15" s="298"/>
      <c r="CB15" s="298"/>
      <c r="CC15" s="296">
        <f t="shared" si="20"/>
        <v>0</v>
      </c>
      <c r="CD15" s="298"/>
      <c r="CE15" s="298"/>
      <c r="CF15" s="298"/>
      <c r="CG15" s="296">
        <f t="shared" si="21"/>
        <v>0</v>
      </c>
      <c r="CH15" s="298"/>
      <c r="CI15" s="298"/>
      <c r="CJ15" s="298"/>
      <c r="CK15" s="298"/>
      <c r="CL15" s="298"/>
      <c r="CM15" s="298"/>
      <c r="CN15" s="298"/>
      <c r="CO15" s="298"/>
      <c r="CP15" s="298"/>
      <c r="CQ15" s="298"/>
      <c r="CR15" s="298"/>
      <c r="CS15" s="298"/>
      <c r="CT15" s="294">
        <v>1</v>
      </c>
      <c r="CU15" s="279">
        <v>34000</v>
      </c>
      <c r="CV15" s="279"/>
      <c r="CW15" s="279"/>
      <c r="CX15" s="279"/>
      <c r="CY15" s="279"/>
      <c r="CZ15" s="279"/>
      <c r="DA15" s="279"/>
      <c r="DB15" s="279">
        <v>1</v>
      </c>
      <c r="DC15" s="279">
        <v>34000</v>
      </c>
      <c r="DD15" s="279"/>
      <c r="DE15" s="279"/>
      <c r="DF15" s="279"/>
      <c r="DG15" s="279"/>
      <c r="DH15" s="279"/>
      <c r="DI15" s="301"/>
      <c r="DJ15" s="302">
        <f t="shared" si="22"/>
        <v>1</v>
      </c>
      <c r="DK15" s="302">
        <f t="shared" si="22"/>
        <v>34000</v>
      </c>
      <c r="DL15" s="112">
        <v>1</v>
      </c>
      <c r="DM15" s="112">
        <v>34000</v>
      </c>
      <c r="DN15" s="112"/>
      <c r="DO15" s="112"/>
      <c r="DP15" s="112"/>
      <c r="DQ15" s="303">
        <v>1</v>
      </c>
      <c r="DR15" s="261">
        <v>34000</v>
      </c>
      <c r="DS15" s="112"/>
      <c r="DT15" s="112"/>
      <c r="DU15" s="112"/>
      <c r="DV15" s="112"/>
      <c r="DW15" s="112"/>
    </row>
    <row r="16" spans="1:127" ht="89.25">
      <c r="A16" s="320">
        <v>9</v>
      </c>
      <c r="B16" s="293" t="s">
        <v>873</v>
      </c>
      <c r="C16" s="293" t="s">
        <v>874</v>
      </c>
      <c r="D16" s="293" t="s">
        <v>798</v>
      </c>
      <c r="E16" s="279">
        <v>29750</v>
      </c>
      <c r="F16" s="279">
        <v>20</v>
      </c>
      <c r="G16" s="279">
        <f t="shared" si="0"/>
        <v>234.28125</v>
      </c>
      <c r="H16" s="280">
        <f t="shared" si="2"/>
        <v>1721.78125</v>
      </c>
      <c r="I16" s="279" t="s">
        <v>875</v>
      </c>
      <c r="J16" s="279">
        <v>20</v>
      </c>
      <c r="K16" s="280">
        <f t="shared" si="1"/>
        <v>4685.625</v>
      </c>
      <c r="L16" s="280">
        <f t="shared" si="3"/>
        <v>34435.625</v>
      </c>
      <c r="M16" s="279">
        <f t="shared" si="4"/>
        <v>29504</v>
      </c>
      <c r="N16" s="279">
        <f t="shared" si="5"/>
        <v>24871</v>
      </c>
      <c r="O16" s="279">
        <f t="shared" si="5"/>
        <v>4633</v>
      </c>
      <c r="P16" s="280">
        <f t="shared" si="6"/>
        <v>4931.625</v>
      </c>
      <c r="Q16" s="279" t="s">
        <v>846</v>
      </c>
      <c r="R16" s="295" t="s">
        <v>788</v>
      </c>
      <c r="S16" s="279">
        <v>1488</v>
      </c>
      <c r="T16" s="279">
        <v>655</v>
      </c>
      <c r="U16" s="296">
        <f t="shared" si="7"/>
        <v>2143</v>
      </c>
      <c r="V16" s="295" t="s">
        <v>780</v>
      </c>
      <c r="W16" s="279">
        <v>1488</v>
      </c>
      <c r="X16" s="279">
        <v>234</v>
      </c>
      <c r="Y16" s="296">
        <f t="shared" si="8"/>
        <v>1722</v>
      </c>
      <c r="Z16" s="295" t="s">
        <v>781</v>
      </c>
      <c r="AA16" s="279">
        <v>1453</v>
      </c>
      <c r="AB16" s="279">
        <v>234</v>
      </c>
      <c r="AC16" s="296">
        <f t="shared" si="9"/>
        <v>1687</v>
      </c>
      <c r="AD16" s="295" t="s">
        <v>782</v>
      </c>
      <c r="AE16" s="279">
        <v>1508</v>
      </c>
      <c r="AF16" s="279">
        <v>234</v>
      </c>
      <c r="AG16" s="296">
        <f t="shared" si="10"/>
        <v>1742</v>
      </c>
      <c r="AH16" s="297" t="s">
        <v>789</v>
      </c>
      <c r="AI16" s="298">
        <v>1471</v>
      </c>
      <c r="AJ16" s="298">
        <v>234</v>
      </c>
      <c r="AK16" s="296">
        <f t="shared" si="11"/>
        <v>1705</v>
      </c>
      <c r="AL16" s="297" t="s">
        <v>790</v>
      </c>
      <c r="AM16" s="298">
        <v>1470</v>
      </c>
      <c r="AN16" s="298">
        <v>234</v>
      </c>
      <c r="AO16" s="296">
        <f t="shared" si="12"/>
        <v>1704</v>
      </c>
      <c r="AP16" s="297" t="s">
        <v>783</v>
      </c>
      <c r="AQ16" s="298">
        <v>1477</v>
      </c>
      <c r="AR16" s="298">
        <v>234</v>
      </c>
      <c r="AS16" s="296">
        <f t="shared" si="13"/>
        <v>1711</v>
      </c>
      <c r="AT16" s="297" t="s">
        <v>794</v>
      </c>
      <c r="AU16" s="298">
        <v>1484</v>
      </c>
      <c r="AV16" s="298">
        <v>234</v>
      </c>
      <c r="AW16" s="296">
        <f t="shared" si="23"/>
        <v>1718</v>
      </c>
      <c r="AX16" s="298" t="s">
        <v>801</v>
      </c>
      <c r="AY16" s="298">
        <v>1470</v>
      </c>
      <c r="AZ16" s="298">
        <v>234</v>
      </c>
      <c r="BA16" s="296">
        <f t="shared" si="14"/>
        <v>1704</v>
      </c>
      <c r="BB16" s="297" t="s">
        <v>802</v>
      </c>
      <c r="BC16" s="298">
        <v>1488</v>
      </c>
      <c r="BD16" s="298">
        <v>234</v>
      </c>
      <c r="BE16" s="296">
        <f t="shared" si="15"/>
        <v>1722</v>
      </c>
      <c r="BF16" s="297" t="s">
        <v>842</v>
      </c>
      <c r="BG16" s="298">
        <v>1453</v>
      </c>
      <c r="BH16" s="298">
        <v>234</v>
      </c>
      <c r="BI16" s="296">
        <f t="shared" si="24"/>
        <v>1687</v>
      </c>
      <c r="BJ16" s="299">
        <v>39511</v>
      </c>
      <c r="BK16" s="298">
        <v>1471</v>
      </c>
      <c r="BL16" s="298">
        <v>234</v>
      </c>
      <c r="BM16" s="296">
        <f t="shared" si="16"/>
        <v>1705</v>
      </c>
      <c r="BN16" s="298" t="s">
        <v>795</v>
      </c>
      <c r="BO16" s="298">
        <v>1479</v>
      </c>
      <c r="BP16" s="298">
        <v>234</v>
      </c>
      <c r="BQ16" s="296">
        <f t="shared" si="17"/>
        <v>1713</v>
      </c>
      <c r="BR16" s="299">
        <v>39669</v>
      </c>
      <c r="BS16" s="298">
        <v>1480</v>
      </c>
      <c r="BT16" s="298">
        <v>234</v>
      </c>
      <c r="BU16" s="296">
        <f t="shared" si="18"/>
        <v>1714</v>
      </c>
      <c r="BV16" s="298" t="s">
        <v>803</v>
      </c>
      <c r="BW16" s="298">
        <v>1471</v>
      </c>
      <c r="BX16" s="298">
        <v>234</v>
      </c>
      <c r="BY16" s="296">
        <f t="shared" si="19"/>
        <v>1705</v>
      </c>
      <c r="BZ16" s="299">
        <v>40058</v>
      </c>
      <c r="CA16" s="298">
        <v>1477</v>
      </c>
      <c r="CB16" s="298">
        <v>234</v>
      </c>
      <c r="CC16" s="296">
        <f t="shared" si="20"/>
        <v>1711</v>
      </c>
      <c r="CD16" s="298" t="s">
        <v>848</v>
      </c>
      <c r="CE16" s="298">
        <v>1243</v>
      </c>
      <c r="CF16" s="298">
        <v>468</v>
      </c>
      <c r="CG16" s="296">
        <f t="shared" si="21"/>
        <v>1711</v>
      </c>
      <c r="CH16" s="298"/>
      <c r="CI16" s="298"/>
      <c r="CJ16" s="298"/>
      <c r="CK16" s="298"/>
      <c r="CL16" s="298"/>
      <c r="CM16" s="298"/>
      <c r="CN16" s="298"/>
      <c r="CO16" s="298"/>
      <c r="CP16" s="298"/>
      <c r="CQ16" s="298"/>
      <c r="CR16" s="298"/>
      <c r="CS16" s="298"/>
      <c r="CT16" s="294">
        <v>1</v>
      </c>
      <c r="CU16" s="279">
        <v>29750</v>
      </c>
      <c r="CV16" s="279"/>
      <c r="CW16" s="279"/>
      <c r="CX16" s="279"/>
      <c r="CY16" s="279"/>
      <c r="CZ16" s="279">
        <v>1</v>
      </c>
      <c r="DA16" s="279">
        <v>29750</v>
      </c>
      <c r="DB16" s="279"/>
      <c r="DC16" s="279"/>
      <c r="DD16" s="279"/>
      <c r="DE16" s="279"/>
      <c r="DF16" s="279"/>
      <c r="DG16" s="279"/>
      <c r="DH16" s="279"/>
      <c r="DI16" s="301"/>
      <c r="DJ16" s="302">
        <f t="shared" si="22"/>
        <v>1</v>
      </c>
      <c r="DK16" s="302">
        <f t="shared" si="22"/>
        <v>29750</v>
      </c>
      <c r="DL16" s="112">
        <v>1</v>
      </c>
      <c r="DM16" s="112">
        <v>29750</v>
      </c>
      <c r="DN16" s="112"/>
      <c r="DO16" s="112"/>
      <c r="DP16" s="112"/>
      <c r="DQ16" s="303">
        <v>1</v>
      </c>
      <c r="DR16" s="261">
        <v>29750</v>
      </c>
      <c r="DS16" s="112"/>
      <c r="DT16" s="112"/>
      <c r="DU16" s="112"/>
      <c r="DV16" s="112"/>
      <c r="DW16" s="112"/>
    </row>
    <row r="17" spans="1:127" ht="63.75">
      <c r="A17" s="320">
        <v>10</v>
      </c>
      <c r="B17" s="293" t="s">
        <v>876</v>
      </c>
      <c r="C17" s="293" t="s">
        <v>877</v>
      </c>
      <c r="D17" s="293" t="s">
        <v>878</v>
      </c>
      <c r="E17" s="279">
        <v>25500</v>
      </c>
      <c r="F17" s="279">
        <v>20</v>
      </c>
      <c r="G17" s="279">
        <f t="shared" si="0"/>
        <v>200.8125</v>
      </c>
      <c r="H17" s="280">
        <f t="shared" si="2"/>
        <v>1475.8125</v>
      </c>
      <c r="I17" s="279" t="s">
        <v>879</v>
      </c>
      <c r="J17" s="279">
        <v>20</v>
      </c>
      <c r="K17" s="280">
        <f t="shared" si="1"/>
        <v>4016.25</v>
      </c>
      <c r="L17" s="280">
        <f t="shared" si="3"/>
        <v>29516.25</v>
      </c>
      <c r="M17" s="279">
        <f t="shared" si="4"/>
        <v>18001</v>
      </c>
      <c r="N17" s="279">
        <f t="shared" si="5"/>
        <v>15300</v>
      </c>
      <c r="O17" s="279">
        <f t="shared" si="5"/>
        <v>2701</v>
      </c>
      <c r="P17" s="280">
        <f t="shared" si="6"/>
        <v>11515.25</v>
      </c>
      <c r="Q17" s="279" t="s">
        <v>846</v>
      </c>
      <c r="R17" s="295" t="s">
        <v>788</v>
      </c>
      <c r="S17" s="279">
        <v>1275</v>
      </c>
      <c r="T17" s="279">
        <v>490</v>
      </c>
      <c r="U17" s="296">
        <f t="shared" si="7"/>
        <v>1765</v>
      </c>
      <c r="V17" s="295" t="s">
        <v>781</v>
      </c>
      <c r="W17" s="279">
        <v>1074</v>
      </c>
      <c r="X17" s="279">
        <v>402</v>
      </c>
      <c r="Y17" s="296">
        <f t="shared" si="8"/>
        <v>1476</v>
      </c>
      <c r="Z17" s="295" t="s">
        <v>782</v>
      </c>
      <c r="AA17" s="279">
        <v>2550</v>
      </c>
      <c r="AB17" s="279">
        <v>402</v>
      </c>
      <c r="AC17" s="296">
        <f t="shared" si="9"/>
        <v>2952</v>
      </c>
      <c r="AD17" s="295" t="s">
        <v>789</v>
      </c>
      <c r="AE17" s="279">
        <v>1476</v>
      </c>
      <c r="AF17" s="279">
        <v>0</v>
      </c>
      <c r="AG17" s="296">
        <f t="shared" si="10"/>
        <v>1476</v>
      </c>
      <c r="AH17" s="297" t="s">
        <v>790</v>
      </c>
      <c r="AI17" s="298">
        <v>1275</v>
      </c>
      <c r="AJ17" s="298">
        <v>201</v>
      </c>
      <c r="AK17" s="296">
        <f t="shared" si="11"/>
        <v>1476</v>
      </c>
      <c r="AL17" s="298" t="s">
        <v>794</v>
      </c>
      <c r="AM17" s="298">
        <v>2751</v>
      </c>
      <c r="AN17" s="298">
        <v>201</v>
      </c>
      <c r="AO17" s="296">
        <f t="shared" si="12"/>
        <v>2952</v>
      </c>
      <c r="AP17" s="299">
        <v>39511</v>
      </c>
      <c r="AQ17" s="298">
        <v>4899</v>
      </c>
      <c r="AR17" s="298">
        <v>1005</v>
      </c>
      <c r="AS17" s="296">
        <f t="shared" si="13"/>
        <v>5904</v>
      </c>
      <c r="AT17" s="298"/>
      <c r="AU17" s="298"/>
      <c r="AV17" s="298"/>
      <c r="AW17" s="296">
        <f t="shared" si="23"/>
        <v>0</v>
      </c>
      <c r="AX17" s="298"/>
      <c r="AY17" s="298"/>
      <c r="AZ17" s="298"/>
      <c r="BA17" s="296">
        <f t="shared" si="14"/>
        <v>0</v>
      </c>
      <c r="BB17" s="298"/>
      <c r="BC17" s="298"/>
      <c r="BD17" s="298"/>
      <c r="BE17" s="296">
        <f t="shared" si="15"/>
        <v>0</v>
      </c>
      <c r="BF17" s="298"/>
      <c r="BG17" s="298"/>
      <c r="BH17" s="298"/>
      <c r="BI17" s="296">
        <f t="shared" si="24"/>
        <v>0</v>
      </c>
      <c r="BJ17" s="298"/>
      <c r="BK17" s="298"/>
      <c r="BL17" s="298"/>
      <c r="BM17" s="296">
        <f t="shared" si="16"/>
        <v>0</v>
      </c>
      <c r="BN17" s="298"/>
      <c r="BO17" s="298"/>
      <c r="BP17" s="298"/>
      <c r="BQ17" s="296">
        <f t="shared" si="17"/>
        <v>0</v>
      </c>
      <c r="BR17" s="298"/>
      <c r="BS17" s="298"/>
      <c r="BT17" s="298"/>
      <c r="BU17" s="296">
        <f t="shared" si="18"/>
        <v>0</v>
      </c>
      <c r="BV17" s="298"/>
      <c r="BW17" s="298"/>
      <c r="BX17" s="298"/>
      <c r="BY17" s="296">
        <f t="shared" si="19"/>
        <v>0</v>
      </c>
      <c r="BZ17" s="298"/>
      <c r="CA17" s="298"/>
      <c r="CB17" s="298"/>
      <c r="CC17" s="296">
        <f t="shared" si="20"/>
        <v>0</v>
      </c>
      <c r="CD17" s="298"/>
      <c r="CE17" s="298"/>
      <c r="CF17" s="298"/>
      <c r="CG17" s="296">
        <f t="shared" si="21"/>
        <v>0</v>
      </c>
      <c r="CH17" s="298"/>
      <c r="CI17" s="298"/>
      <c r="CJ17" s="298"/>
      <c r="CK17" s="298"/>
      <c r="CL17" s="298"/>
      <c r="CM17" s="298"/>
      <c r="CN17" s="298"/>
      <c r="CO17" s="298"/>
      <c r="CP17" s="298"/>
      <c r="CQ17" s="298"/>
      <c r="CR17" s="298"/>
      <c r="CS17" s="298"/>
      <c r="CT17" s="294">
        <v>1</v>
      </c>
      <c r="CU17" s="279">
        <v>25500</v>
      </c>
      <c r="CV17" s="279"/>
      <c r="CW17" s="279"/>
      <c r="CX17" s="279">
        <v>1</v>
      </c>
      <c r="CY17" s="279">
        <v>25500</v>
      </c>
      <c r="CZ17" s="279" t="s">
        <v>773</v>
      </c>
      <c r="DA17" s="279"/>
      <c r="DB17" s="279"/>
      <c r="DC17" s="279"/>
      <c r="DD17" s="279"/>
      <c r="DE17" s="279"/>
      <c r="DF17" s="279"/>
      <c r="DG17" s="279"/>
      <c r="DH17" s="279"/>
      <c r="DI17" s="301"/>
      <c r="DJ17" s="302">
        <f t="shared" si="22"/>
        <v>1</v>
      </c>
      <c r="DK17" s="302">
        <f t="shared" si="22"/>
        <v>25500</v>
      </c>
      <c r="DL17" s="112"/>
      <c r="DM17" s="112"/>
      <c r="DN17" s="112">
        <v>1</v>
      </c>
      <c r="DO17" s="112">
        <v>25500</v>
      </c>
      <c r="DP17" s="112"/>
      <c r="DQ17" s="303"/>
      <c r="DR17" s="261"/>
      <c r="DS17" s="112">
        <v>1</v>
      </c>
      <c r="DT17" s="112">
        <v>25500</v>
      </c>
      <c r="DU17" s="112"/>
      <c r="DV17" s="112"/>
      <c r="DW17" s="112"/>
    </row>
    <row r="18" spans="1:127" ht="89.25">
      <c r="A18" s="320">
        <v>11</v>
      </c>
      <c r="B18" s="293" t="s">
        <v>880</v>
      </c>
      <c r="C18" s="293" t="s">
        <v>881</v>
      </c>
      <c r="D18" s="293" t="s">
        <v>882</v>
      </c>
      <c r="E18" s="279">
        <v>25500</v>
      </c>
      <c r="F18" s="279">
        <v>20</v>
      </c>
      <c r="G18" s="279">
        <f t="shared" si="0"/>
        <v>200.8125</v>
      </c>
      <c r="H18" s="280">
        <f t="shared" si="2"/>
        <v>1475.8125</v>
      </c>
      <c r="I18" s="279" t="s">
        <v>883</v>
      </c>
      <c r="J18" s="279">
        <v>20</v>
      </c>
      <c r="K18" s="280">
        <f t="shared" si="1"/>
        <v>4016.25</v>
      </c>
      <c r="L18" s="280">
        <f t="shared" si="3"/>
        <v>29516.25</v>
      </c>
      <c r="M18" s="279">
        <f t="shared" si="4"/>
        <v>25166</v>
      </c>
      <c r="N18" s="279">
        <f t="shared" si="5"/>
        <v>21430</v>
      </c>
      <c r="O18" s="279">
        <f t="shared" si="5"/>
        <v>3736</v>
      </c>
      <c r="P18" s="280">
        <f t="shared" si="6"/>
        <v>4350.25</v>
      </c>
      <c r="Q18" s="279" t="s">
        <v>846</v>
      </c>
      <c r="R18" s="295" t="s">
        <v>788</v>
      </c>
      <c r="S18" s="279">
        <v>1275</v>
      </c>
      <c r="T18" s="279">
        <v>520</v>
      </c>
      <c r="U18" s="296">
        <f t="shared" si="7"/>
        <v>1795</v>
      </c>
      <c r="V18" s="295" t="s">
        <v>780</v>
      </c>
      <c r="W18" s="279">
        <v>1275</v>
      </c>
      <c r="X18" s="279">
        <v>201</v>
      </c>
      <c r="Y18" s="296">
        <f t="shared" si="8"/>
        <v>1476</v>
      </c>
      <c r="Z18" s="295" t="s">
        <v>781</v>
      </c>
      <c r="AA18" s="279">
        <v>1275</v>
      </c>
      <c r="AB18" s="279">
        <v>201</v>
      </c>
      <c r="AC18" s="296">
        <f t="shared" si="9"/>
        <v>1476</v>
      </c>
      <c r="AD18" s="295" t="s">
        <v>789</v>
      </c>
      <c r="AE18" s="279">
        <v>2480</v>
      </c>
      <c r="AF18" s="279">
        <v>402</v>
      </c>
      <c r="AG18" s="296">
        <f t="shared" si="10"/>
        <v>2882</v>
      </c>
      <c r="AH18" s="297" t="s">
        <v>790</v>
      </c>
      <c r="AI18" s="298">
        <v>1240</v>
      </c>
      <c r="AJ18" s="298">
        <v>201</v>
      </c>
      <c r="AK18" s="296">
        <f t="shared" si="11"/>
        <v>1441</v>
      </c>
      <c r="AL18" s="297" t="s">
        <v>783</v>
      </c>
      <c r="AM18" s="298">
        <v>1240</v>
      </c>
      <c r="AN18" s="298">
        <v>201</v>
      </c>
      <c r="AO18" s="296">
        <f t="shared" si="12"/>
        <v>1441</v>
      </c>
      <c r="AP18" s="297" t="s">
        <v>794</v>
      </c>
      <c r="AQ18" s="298">
        <v>1240</v>
      </c>
      <c r="AR18" s="298">
        <v>201</v>
      </c>
      <c r="AS18" s="296">
        <f t="shared" si="13"/>
        <v>1441</v>
      </c>
      <c r="AT18" s="298" t="s">
        <v>801</v>
      </c>
      <c r="AU18" s="298">
        <v>1222</v>
      </c>
      <c r="AV18" s="298">
        <v>201</v>
      </c>
      <c r="AW18" s="296">
        <f t="shared" si="23"/>
        <v>1423</v>
      </c>
      <c r="AX18" s="297" t="s">
        <v>802</v>
      </c>
      <c r="AY18" s="298">
        <v>1275</v>
      </c>
      <c r="AZ18" s="298">
        <v>201</v>
      </c>
      <c r="BA18" s="296">
        <f t="shared" si="14"/>
        <v>1476</v>
      </c>
      <c r="BB18" s="297" t="s">
        <v>842</v>
      </c>
      <c r="BC18" s="298">
        <v>1275</v>
      </c>
      <c r="BD18" s="298">
        <v>201</v>
      </c>
      <c r="BE18" s="296">
        <f t="shared" si="15"/>
        <v>1476</v>
      </c>
      <c r="BF18" s="299">
        <v>39511</v>
      </c>
      <c r="BG18" s="298">
        <v>1275</v>
      </c>
      <c r="BH18" s="298">
        <v>201</v>
      </c>
      <c r="BI18" s="296">
        <f t="shared" si="24"/>
        <v>1476</v>
      </c>
      <c r="BJ18" s="298" t="s">
        <v>795</v>
      </c>
      <c r="BK18" s="298">
        <v>1258</v>
      </c>
      <c r="BL18" s="298">
        <v>201</v>
      </c>
      <c r="BM18" s="296">
        <f t="shared" si="16"/>
        <v>1459</v>
      </c>
      <c r="BN18" s="299">
        <v>39669</v>
      </c>
      <c r="BO18" s="298">
        <v>1275</v>
      </c>
      <c r="BP18" s="298">
        <v>201</v>
      </c>
      <c r="BQ18" s="296">
        <f t="shared" si="17"/>
        <v>1476</v>
      </c>
      <c r="BR18" s="299">
        <v>40058</v>
      </c>
      <c r="BS18" s="298">
        <v>1074</v>
      </c>
      <c r="BT18" s="298">
        <v>402</v>
      </c>
      <c r="BU18" s="296">
        <f t="shared" si="18"/>
        <v>1476</v>
      </c>
      <c r="BV18" s="297" t="s">
        <v>847</v>
      </c>
      <c r="BW18" s="298">
        <v>2751</v>
      </c>
      <c r="BX18" s="298">
        <v>201</v>
      </c>
      <c r="BY18" s="296">
        <f t="shared" si="19"/>
        <v>2952</v>
      </c>
      <c r="BZ18" s="298"/>
      <c r="CA18" s="298"/>
      <c r="CB18" s="298"/>
      <c r="CC18" s="296">
        <f t="shared" si="20"/>
        <v>0</v>
      </c>
      <c r="CD18" s="298"/>
      <c r="CE18" s="298"/>
      <c r="CF18" s="298"/>
      <c r="CG18" s="296">
        <f t="shared" si="21"/>
        <v>0</v>
      </c>
      <c r="CH18" s="298"/>
      <c r="CI18" s="298"/>
      <c r="CJ18" s="298"/>
      <c r="CK18" s="298"/>
      <c r="CL18" s="298"/>
      <c r="CM18" s="298"/>
      <c r="CN18" s="298"/>
      <c r="CO18" s="298"/>
      <c r="CP18" s="298"/>
      <c r="CQ18" s="298"/>
      <c r="CR18" s="298"/>
      <c r="CS18" s="298"/>
      <c r="CT18" s="294">
        <v>1</v>
      </c>
      <c r="CU18" s="279">
        <v>25500</v>
      </c>
      <c r="CV18" s="279"/>
      <c r="CW18" s="279"/>
      <c r="CX18" s="279"/>
      <c r="CY18" s="279"/>
      <c r="CZ18" s="279">
        <v>1</v>
      </c>
      <c r="DA18" s="279">
        <v>25500</v>
      </c>
      <c r="DB18" s="279"/>
      <c r="DC18" s="279"/>
      <c r="DD18" s="279"/>
      <c r="DE18" s="279"/>
      <c r="DF18" s="279"/>
      <c r="DG18" s="279"/>
      <c r="DH18" s="279"/>
      <c r="DI18" s="301"/>
      <c r="DJ18" s="302">
        <f t="shared" si="22"/>
        <v>1</v>
      </c>
      <c r="DK18" s="302">
        <f t="shared" si="22"/>
        <v>25500</v>
      </c>
      <c r="DL18" s="112"/>
      <c r="DM18" s="112"/>
      <c r="DN18" s="112">
        <v>1</v>
      </c>
      <c r="DO18" s="112">
        <v>25500</v>
      </c>
      <c r="DP18" s="112"/>
      <c r="DQ18" s="303"/>
      <c r="DR18" s="261"/>
      <c r="DS18" s="112">
        <v>1</v>
      </c>
      <c r="DT18" s="112">
        <v>25500</v>
      </c>
      <c r="DU18" s="112"/>
      <c r="DV18" s="112"/>
      <c r="DW18" s="112"/>
    </row>
    <row r="19" spans="1:127" ht="63.75">
      <c r="A19" s="320">
        <v>12</v>
      </c>
      <c r="B19" s="293" t="s">
        <v>884</v>
      </c>
      <c r="C19" s="293" t="s">
        <v>885</v>
      </c>
      <c r="D19" s="293" t="s">
        <v>825</v>
      </c>
      <c r="E19" s="279">
        <v>29750</v>
      </c>
      <c r="F19" s="279">
        <v>20</v>
      </c>
      <c r="G19" s="279">
        <f t="shared" si="0"/>
        <v>234.28125</v>
      </c>
      <c r="H19" s="280">
        <f t="shared" si="2"/>
        <v>1721.78125</v>
      </c>
      <c r="I19" s="279" t="s">
        <v>886</v>
      </c>
      <c r="J19" s="279">
        <v>20</v>
      </c>
      <c r="K19" s="280">
        <f t="shared" si="1"/>
        <v>4685.625</v>
      </c>
      <c r="L19" s="280">
        <f t="shared" si="3"/>
        <v>34435.625</v>
      </c>
      <c r="M19" s="279">
        <f t="shared" si="4"/>
        <v>12091</v>
      </c>
      <c r="N19" s="279">
        <f t="shared" si="5"/>
        <v>7405</v>
      </c>
      <c r="O19" s="279">
        <f t="shared" si="5"/>
        <v>4686</v>
      </c>
      <c r="P19" s="280">
        <f t="shared" si="6"/>
        <v>22344.625</v>
      </c>
      <c r="Q19" s="279" t="s">
        <v>887</v>
      </c>
      <c r="R19" s="295" t="s">
        <v>788</v>
      </c>
      <c r="S19" s="279">
        <v>1488</v>
      </c>
      <c r="T19" s="279">
        <v>376</v>
      </c>
      <c r="U19" s="296">
        <f t="shared" si="7"/>
        <v>1864</v>
      </c>
      <c r="V19" s="295" t="s">
        <v>780</v>
      </c>
      <c r="W19" s="279">
        <v>1488</v>
      </c>
      <c r="X19" s="279">
        <v>234</v>
      </c>
      <c r="Y19" s="296">
        <f t="shared" si="8"/>
        <v>1722</v>
      </c>
      <c r="Z19" s="295" t="s">
        <v>781</v>
      </c>
      <c r="AA19" s="279">
        <v>1453</v>
      </c>
      <c r="AB19" s="279">
        <v>234</v>
      </c>
      <c r="AC19" s="296">
        <f t="shared" si="9"/>
        <v>1687</v>
      </c>
      <c r="AD19" s="295" t="s">
        <v>782</v>
      </c>
      <c r="AE19" s="279">
        <v>1488</v>
      </c>
      <c r="AF19" s="279">
        <v>234</v>
      </c>
      <c r="AG19" s="296">
        <f t="shared" si="10"/>
        <v>1722</v>
      </c>
      <c r="AH19" s="297" t="s">
        <v>789</v>
      </c>
      <c r="AI19" s="298">
        <v>1488</v>
      </c>
      <c r="AJ19" s="298">
        <v>234</v>
      </c>
      <c r="AK19" s="296">
        <f t="shared" si="11"/>
        <v>1722</v>
      </c>
      <c r="AL19" s="297" t="s">
        <v>847</v>
      </c>
      <c r="AM19" s="298"/>
      <c r="AN19" s="298">
        <v>1687</v>
      </c>
      <c r="AO19" s="296">
        <f t="shared" si="12"/>
        <v>1687</v>
      </c>
      <c r="AP19" s="298" t="s">
        <v>848</v>
      </c>
      <c r="AQ19" s="298"/>
      <c r="AR19" s="298">
        <v>1687</v>
      </c>
      <c r="AS19" s="296">
        <f t="shared" si="13"/>
        <v>1687</v>
      </c>
      <c r="AT19" s="298"/>
      <c r="AU19" s="298"/>
      <c r="AV19" s="298"/>
      <c r="AW19" s="296">
        <f t="shared" si="23"/>
        <v>0</v>
      </c>
      <c r="AX19" s="298"/>
      <c r="AY19" s="298"/>
      <c r="AZ19" s="298"/>
      <c r="BA19" s="296">
        <f t="shared" si="14"/>
        <v>0</v>
      </c>
      <c r="BB19" s="298"/>
      <c r="BC19" s="298"/>
      <c r="BD19" s="298"/>
      <c r="BE19" s="296">
        <f t="shared" si="15"/>
        <v>0</v>
      </c>
      <c r="BF19" s="298"/>
      <c r="BG19" s="298"/>
      <c r="BH19" s="298"/>
      <c r="BI19" s="296">
        <f t="shared" si="24"/>
        <v>0</v>
      </c>
      <c r="BJ19" s="298"/>
      <c r="BK19" s="298"/>
      <c r="BL19" s="298"/>
      <c r="BM19" s="296">
        <f t="shared" si="16"/>
        <v>0</v>
      </c>
      <c r="BN19" s="298"/>
      <c r="BO19" s="298"/>
      <c r="BP19" s="298"/>
      <c r="BQ19" s="296">
        <f t="shared" si="17"/>
        <v>0</v>
      </c>
      <c r="BR19" s="298"/>
      <c r="BS19" s="298"/>
      <c r="BT19" s="298"/>
      <c r="BU19" s="296">
        <f t="shared" si="18"/>
        <v>0</v>
      </c>
      <c r="BV19" s="298"/>
      <c r="BW19" s="298"/>
      <c r="BX19" s="298"/>
      <c r="BY19" s="296">
        <f t="shared" si="19"/>
        <v>0</v>
      </c>
      <c r="BZ19" s="298"/>
      <c r="CA19" s="298"/>
      <c r="CB19" s="298"/>
      <c r="CC19" s="296">
        <f t="shared" si="20"/>
        <v>0</v>
      </c>
      <c r="CD19" s="298"/>
      <c r="CE19" s="298"/>
      <c r="CF19" s="298"/>
      <c r="CG19" s="296">
        <f t="shared" si="21"/>
        <v>0</v>
      </c>
      <c r="CH19" s="298"/>
      <c r="CI19" s="298"/>
      <c r="CJ19" s="298"/>
      <c r="CK19" s="298"/>
      <c r="CL19" s="298"/>
      <c r="CM19" s="298"/>
      <c r="CN19" s="298"/>
      <c r="CO19" s="298"/>
      <c r="CP19" s="298"/>
      <c r="CQ19" s="298"/>
      <c r="CR19" s="298"/>
      <c r="CS19" s="298"/>
      <c r="CT19" s="294">
        <v>1</v>
      </c>
      <c r="CU19" s="279">
        <v>29750</v>
      </c>
      <c r="CV19" s="279"/>
      <c r="CW19" s="279"/>
      <c r="CX19" s="279"/>
      <c r="CY19" s="279"/>
      <c r="CZ19" s="279">
        <v>1</v>
      </c>
      <c r="DA19" s="279">
        <v>29750</v>
      </c>
      <c r="DB19" s="279"/>
      <c r="DC19" s="279"/>
      <c r="DD19" s="279"/>
      <c r="DE19" s="279"/>
      <c r="DF19" s="279"/>
      <c r="DG19" s="279"/>
      <c r="DH19" s="279"/>
      <c r="DI19" s="301"/>
      <c r="DJ19" s="302">
        <f t="shared" si="22"/>
        <v>1</v>
      </c>
      <c r="DK19" s="302">
        <f t="shared" si="22"/>
        <v>29750</v>
      </c>
      <c r="DL19" s="112"/>
      <c r="DM19" s="112"/>
      <c r="DN19" s="112">
        <v>1</v>
      </c>
      <c r="DO19" s="112">
        <v>29750</v>
      </c>
      <c r="DP19" s="112"/>
      <c r="DQ19" s="303">
        <v>1</v>
      </c>
      <c r="DR19" s="261">
        <v>29750</v>
      </c>
      <c r="DS19" s="112"/>
      <c r="DT19" s="112"/>
      <c r="DU19" s="112"/>
      <c r="DV19" s="112"/>
      <c r="DW19" s="112"/>
    </row>
    <row r="20" spans="1:127" ht="51">
      <c r="A20" s="320">
        <v>13</v>
      </c>
      <c r="B20" s="327" t="s">
        <v>888</v>
      </c>
      <c r="C20" s="327" t="s">
        <v>889</v>
      </c>
      <c r="D20" s="327" t="s">
        <v>56</v>
      </c>
      <c r="E20" s="279">
        <v>29750</v>
      </c>
      <c r="F20" s="279">
        <v>20</v>
      </c>
      <c r="G20" s="279">
        <f t="shared" si="0"/>
        <v>234.28125</v>
      </c>
      <c r="H20" s="280">
        <f t="shared" si="2"/>
        <v>1721.78125</v>
      </c>
      <c r="I20" s="279" t="s">
        <v>890</v>
      </c>
      <c r="J20" s="279">
        <v>20</v>
      </c>
      <c r="K20" s="280">
        <f t="shared" si="1"/>
        <v>4685.625</v>
      </c>
      <c r="L20" s="280">
        <f t="shared" si="3"/>
        <v>34435.625</v>
      </c>
      <c r="M20" s="279">
        <f t="shared" si="4"/>
        <v>0</v>
      </c>
      <c r="N20" s="279">
        <f t="shared" si="5"/>
        <v>0</v>
      </c>
      <c r="O20" s="279">
        <f t="shared" si="5"/>
        <v>0</v>
      </c>
      <c r="P20" s="280">
        <f t="shared" si="6"/>
        <v>34435.625</v>
      </c>
      <c r="Q20" s="328" t="s">
        <v>891</v>
      </c>
      <c r="R20" s="295"/>
      <c r="S20" s="279"/>
      <c r="T20" s="279"/>
      <c r="U20" s="296">
        <f t="shared" si="7"/>
        <v>0</v>
      </c>
      <c r="V20" s="295"/>
      <c r="W20" s="279"/>
      <c r="X20" s="279"/>
      <c r="Y20" s="296">
        <f t="shared" si="8"/>
        <v>0</v>
      </c>
      <c r="Z20" s="295"/>
      <c r="AA20" s="279"/>
      <c r="AB20" s="279"/>
      <c r="AC20" s="296">
        <f t="shared" si="9"/>
        <v>0</v>
      </c>
      <c r="AD20" s="295"/>
      <c r="AE20" s="279"/>
      <c r="AF20" s="279"/>
      <c r="AG20" s="296">
        <f t="shared" si="10"/>
        <v>0</v>
      </c>
      <c r="AH20" s="286"/>
      <c r="AI20" s="286"/>
      <c r="AJ20" s="286"/>
      <c r="AK20" s="296">
        <f t="shared" si="11"/>
        <v>0</v>
      </c>
      <c r="AL20" s="286"/>
      <c r="AM20" s="286"/>
      <c r="AN20" s="286"/>
      <c r="AO20" s="296">
        <f t="shared" si="12"/>
        <v>0</v>
      </c>
      <c r="AP20" s="286"/>
      <c r="AQ20" s="286"/>
      <c r="AR20" s="286"/>
      <c r="AS20" s="296">
        <f t="shared" si="13"/>
        <v>0</v>
      </c>
      <c r="AT20" s="286"/>
      <c r="AU20" s="286"/>
      <c r="AV20" s="286"/>
      <c r="AW20" s="296">
        <f t="shared" si="23"/>
        <v>0</v>
      </c>
      <c r="AX20" s="286"/>
      <c r="AY20" s="286"/>
      <c r="AZ20" s="286"/>
      <c r="BA20" s="296">
        <f t="shared" si="14"/>
        <v>0</v>
      </c>
      <c r="BB20" s="286"/>
      <c r="BC20" s="286"/>
      <c r="BD20" s="286"/>
      <c r="BE20" s="296">
        <f t="shared" si="15"/>
        <v>0</v>
      </c>
      <c r="BF20" s="286"/>
      <c r="BG20" s="286"/>
      <c r="BH20" s="286"/>
      <c r="BI20" s="296">
        <f t="shared" si="24"/>
        <v>0</v>
      </c>
      <c r="BJ20" s="286"/>
      <c r="BK20" s="286"/>
      <c r="BL20" s="286"/>
      <c r="BM20" s="296">
        <f t="shared" si="16"/>
        <v>0</v>
      </c>
      <c r="BN20" s="286"/>
      <c r="BO20" s="286"/>
      <c r="BP20" s="286"/>
      <c r="BQ20" s="296">
        <f t="shared" si="17"/>
        <v>0</v>
      </c>
      <c r="BR20" s="286"/>
      <c r="BS20" s="286"/>
      <c r="BT20" s="286"/>
      <c r="BU20" s="296">
        <f t="shared" si="18"/>
        <v>0</v>
      </c>
      <c r="BV20" s="286"/>
      <c r="BW20" s="286"/>
      <c r="BX20" s="286"/>
      <c r="BY20" s="296">
        <f t="shared" si="19"/>
        <v>0</v>
      </c>
      <c r="BZ20" s="286"/>
      <c r="CA20" s="286"/>
      <c r="CB20" s="286"/>
      <c r="CC20" s="296">
        <f t="shared" si="20"/>
        <v>0</v>
      </c>
      <c r="CD20" s="286"/>
      <c r="CE20" s="286"/>
      <c r="CF20" s="286"/>
      <c r="CG20" s="296">
        <f t="shared" si="21"/>
        <v>0</v>
      </c>
      <c r="CH20" s="286"/>
      <c r="CI20" s="286"/>
      <c r="CJ20" s="286"/>
      <c r="CK20" s="286"/>
      <c r="CL20" s="286"/>
      <c r="CM20" s="286"/>
      <c r="CN20" s="286"/>
      <c r="CO20" s="286"/>
      <c r="CP20" s="286"/>
      <c r="CQ20" s="286"/>
      <c r="CR20" s="286"/>
      <c r="CS20" s="286"/>
      <c r="CT20" s="282"/>
      <c r="CU20" s="278"/>
      <c r="CV20" s="278">
        <v>1</v>
      </c>
      <c r="CW20" s="278">
        <v>29750</v>
      </c>
      <c r="CX20" s="278">
        <v>1</v>
      </c>
      <c r="CY20" s="278">
        <v>29750</v>
      </c>
      <c r="CZ20" s="278"/>
      <c r="DA20" s="278"/>
      <c r="DB20" s="278"/>
      <c r="DC20" s="278"/>
      <c r="DD20" s="278"/>
      <c r="DE20" s="278"/>
      <c r="DF20" s="278"/>
      <c r="DG20" s="278"/>
      <c r="DH20" s="278"/>
      <c r="DI20" s="288"/>
      <c r="DJ20" s="302">
        <f t="shared" si="22"/>
        <v>1</v>
      </c>
      <c r="DK20" s="302">
        <f t="shared" si="22"/>
        <v>29750</v>
      </c>
      <c r="DL20" s="131">
        <v>1</v>
      </c>
      <c r="DM20" s="131">
        <v>29750</v>
      </c>
      <c r="DN20" s="131"/>
      <c r="DO20" s="131"/>
      <c r="DP20" s="131"/>
      <c r="DQ20" s="290">
        <v>1</v>
      </c>
      <c r="DR20" s="289">
        <v>29750</v>
      </c>
      <c r="DS20" s="131"/>
      <c r="DT20" s="131"/>
      <c r="DU20" s="131"/>
      <c r="DV20" s="131"/>
      <c r="DW20" s="131"/>
    </row>
    <row r="21" spans="1:127" ht="102">
      <c r="A21" s="320">
        <v>14</v>
      </c>
      <c r="B21" s="327" t="s">
        <v>892</v>
      </c>
      <c r="C21" s="327" t="s">
        <v>893</v>
      </c>
      <c r="D21" s="327" t="s">
        <v>894</v>
      </c>
      <c r="E21" s="279">
        <v>21250</v>
      </c>
      <c r="F21" s="279">
        <v>20</v>
      </c>
      <c r="G21" s="279">
        <f t="shared" si="0"/>
        <v>167.34375</v>
      </c>
      <c r="H21" s="280">
        <f t="shared" si="2"/>
        <v>1229.84375</v>
      </c>
      <c r="I21" s="279" t="s">
        <v>895</v>
      </c>
      <c r="J21" s="279">
        <v>20</v>
      </c>
      <c r="K21" s="280">
        <f t="shared" si="1"/>
        <v>3346.875</v>
      </c>
      <c r="L21" s="280">
        <f t="shared" si="3"/>
        <v>24596.875</v>
      </c>
      <c r="M21" s="279">
        <f t="shared" si="4"/>
        <v>7681</v>
      </c>
      <c r="N21" s="279">
        <f t="shared" si="5"/>
        <v>6481</v>
      </c>
      <c r="O21" s="279">
        <f t="shared" si="5"/>
        <v>1200</v>
      </c>
      <c r="P21" s="280">
        <f t="shared" si="6"/>
        <v>16915.875</v>
      </c>
      <c r="Q21" s="328" t="s">
        <v>896</v>
      </c>
      <c r="R21" s="295" t="s">
        <v>897</v>
      </c>
      <c r="S21" s="279">
        <v>1063</v>
      </c>
      <c r="T21" s="279">
        <v>198</v>
      </c>
      <c r="U21" s="296">
        <f t="shared" si="7"/>
        <v>1261</v>
      </c>
      <c r="V21" s="295" t="s">
        <v>790</v>
      </c>
      <c r="W21" s="279">
        <v>2126</v>
      </c>
      <c r="X21" s="279">
        <v>334</v>
      </c>
      <c r="Y21" s="296">
        <f t="shared" si="8"/>
        <v>2460</v>
      </c>
      <c r="Z21" s="329" t="s">
        <v>794</v>
      </c>
      <c r="AA21" s="279">
        <v>729</v>
      </c>
      <c r="AB21" s="279">
        <v>501</v>
      </c>
      <c r="AC21" s="296">
        <f t="shared" si="9"/>
        <v>1230</v>
      </c>
      <c r="AD21" s="329" t="s">
        <v>801</v>
      </c>
      <c r="AE21" s="279">
        <v>2563</v>
      </c>
      <c r="AF21" s="279">
        <v>167</v>
      </c>
      <c r="AG21" s="296">
        <f t="shared" si="10"/>
        <v>2730</v>
      </c>
      <c r="AH21" s="286"/>
      <c r="AI21" s="286"/>
      <c r="AJ21" s="286"/>
      <c r="AK21" s="296">
        <f t="shared" si="11"/>
        <v>0</v>
      </c>
      <c r="AL21" s="286"/>
      <c r="AM21" s="286"/>
      <c r="AN21" s="286"/>
      <c r="AO21" s="296">
        <f t="shared" si="12"/>
        <v>0</v>
      </c>
      <c r="AP21" s="286"/>
      <c r="AQ21" s="286"/>
      <c r="AR21" s="286"/>
      <c r="AS21" s="296">
        <f t="shared" si="13"/>
        <v>0</v>
      </c>
      <c r="AT21" s="286"/>
      <c r="AU21" s="286"/>
      <c r="AV21" s="286"/>
      <c r="AW21" s="296">
        <f t="shared" si="23"/>
        <v>0</v>
      </c>
      <c r="AX21" s="286"/>
      <c r="AY21" s="286"/>
      <c r="AZ21" s="286"/>
      <c r="BA21" s="296">
        <f t="shared" si="14"/>
        <v>0</v>
      </c>
      <c r="BB21" s="286"/>
      <c r="BC21" s="286"/>
      <c r="BD21" s="286"/>
      <c r="BE21" s="296">
        <f t="shared" si="15"/>
        <v>0</v>
      </c>
      <c r="BF21" s="286"/>
      <c r="BG21" s="286"/>
      <c r="BH21" s="286"/>
      <c r="BI21" s="296">
        <f t="shared" si="24"/>
        <v>0</v>
      </c>
      <c r="BJ21" s="286"/>
      <c r="BK21" s="286"/>
      <c r="BL21" s="286"/>
      <c r="BM21" s="296">
        <f t="shared" si="16"/>
        <v>0</v>
      </c>
      <c r="BN21" s="286"/>
      <c r="BO21" s="286"/>
      <c r="BP21" s="286"/>
      <c r="BQ21" s="296">
        <f t="shared" si="17"/>
        <v>0</v>
      </c>
      <c r="BR21" s="286"/>
      <c r="BS21" s="286"/>
      <c r="BT21" s="286"/>
      <c r="BU21" s="296">
        <f t="shared" si="18"/>
        <v>0</v>
      </c>
      <c r="BV21" s="286"/>
      <c r="BW21" s="286"/>
      <c r="BX21" s="286"/>
      <c r="BY21" s="296">
        <f t="shared" si="19"/>
        <v>0</v>
      </c>
      <c r="BZ21" s="286"/>
      <c r="CA21" s="286"/>
      <c r="CB21" s="286"/>
      <c r="CC21" s="296">
        <f t="shared" si="20"/>
        <v>0</v>
      </c>
      <c r="CD21" s="286"/>
      <c r="CE21" s="286"/>
      <c r="CF21" s="286"/>
      <c r="CG21" s="296">
        <f t="shared" si="21"/>
        <v>0</v>
      </c>
      <c r="CH21" s="286"/>
      <c r="CI21" s="286"/>
      <c r="CJ21" s="286"/>
      <c r="CK21" s="286"/>
      <c r="CL21" s="286"/>
      <c r="CM21" s="286"/>
      <c r="CN21" s="286"/>
      <c r="CO21" s="286"/>
      <c r="CP21" s="286"/>
      <c r="CQ21" s="286"/>
      <c r="CR21" s="286"/>
      <c r="CS21" s="286"/>
      <c r="CT21" s="294">
        <v>1</v>
      </c>
      <c r="CU21" s="279">
        <v>21250</v>
      </c>
      <c r="CV21" s="278"/>
      <c r="CW21" s="278"/>
      <c r="CX21" s="278">
        <v>1</v>
      </c>
      <c r="CY21" s="278">
        <v>21250</v>
      </c>
      <c r="CZ21" s="278"/>
      <c r="DA21" s="278"/>
      <c r="DB21" s="278"/>
      <c r="DC21" s="278"/>
      <c r="DD21" s="278"/>
      <c r="DE21" s="278"/>
      <c r="DF21" s="278"/>
      <c r="DG21" s="278"/>
      <c r="DH21" s="278"/>
      <c r="DI21" s="288"/>
      <c r="DJ21" s="302">
        <f t="shared" si="22"/>
        <v>1</v>
      </c>
      <c r="DK21" s="302">
        <f t="shared" si="22"/>
        <v>21250</v>
      </c>
      <c r="DL21" s="131">
        <v>1</v>
      </c>
      <c r="DM21" s="131">
        <v>21250</v>
      </c>
      <c r="DN21" s="131"/>
      <c r="DO21" s="131"/>
      <c r="DP21" s="131"/>
      <c r="DQ21" s="290">
        <v>1</v>
      </c>
      <c r="DR21" s="289">
        <v>21250</v>
      </c>
      <c r="DS21" s="131"/>
      <c r="DT21" s="131"/>
      <c r="DU21" s="131"/>
      <c r="DV21" s="131"/>
      <c r="DW21" s="131"/>
    </row>
    <row r="22" spans="1:127" ht="38.25">
      <c r="A22" s="320">
        <v>15</v>
      </c>
      <c r="B22" s="327" t="s">
        <v>898</v>
      </c>
      <c r="C22" s="327" t="s">
        <v>899</v>
      </c>
      <c r="D22" s="327" t="s">
        <v>900</v>
      </c>
      <c r="E22" s="279">
        <v>42500</v>
      </c>
      <c r="F22" s="279">
        <v>20</v>
      </c>
      <c r="G22" s="279">
        <f t="shared" si="0"/>
        <v>334.6875</v>
      </c>
      <c r="H22" s="280">
        <f t="shared" si="2"/>
        <v>2459.6875</v>
      </c>
      <c r="I22" s="279" t="s">
        <v>901</v>
      </c>
      <c r="J22" s="279">
        <v>20</v>
      </c>
      <c r="K22" s="280">
        <f t="shared" si="1"/>
        <v>6693.75</v>
      </c>
      <c r="L22" s="280">
        <f t="shared" si="3"/>
        <v>49193.75</v>
      </c>
      <c r="M22" s="279">
        <f t="shared" si="4"/>
        <v>6016</v>
      </c>
      <c r="N22" s="279">
        <f t="shared" si="5"/>
        <v>4832</v>
      </c>
      <c r="O22" s="279">
        <f t="shared" si="5"/>
        <v>1184</v>
      </c>
      <c r="P22" s="280">
        <f t="shared" si="6"/>
        <v>43177.75</v>
      </c>
      <c r="Q22" s="330" t="s">
        <v>902</v>
      </c>
      <c r="R22" s="330" t="s">
        <v>903</v>
      </c>
      <c r="S22" s="279">
        <v>1700</v>
      </c>
      <c r="T22" s="279">
        <v>380</v>
      </c>
      <c r="U22" s="296">
        <f t="shared" si="7"/>
        <v>2080</v>
      </c>
      <c r="V22" s="330" t="s">
        <v>904</v>
      </c>
      <c r="W22" s="279">
        <v>1700</v>
      </c>
      <c r="X22" s="279">
        <v>268</v>
      </c>
      <c r="Y22" s="296">
        <f t="shared" si="8"/>
        <v>1968</v>
      </c>
      <c r="Z22" s="330" t="s">
        <v>905</v>
      </c>
      <c r="AA22" s="279">
        <v>1432</v>
      </c>
      <c r="AB22" s="279">
        <v>536</v>
      </c>
      <c r="AC22" s="296">
        <f t="shared" si="9"/>
        <v>1968</v>
      </c>
      <c r="AD22" s="280"/>
      <c r="AE22" s="279"/>
      <c r="AF22" s="279"/>
      <c r="AG22" s="296">
        <f t="shared" si="10"/>
        <v>0</v>
      </c>
      <c r="AH22" s="286"/>
      <c r="AI22" s="286"/>
      <c r="AJ22" s="286"/>
      <c r="AK22" s="296">
        <f t="shared" si="11"/>
        <v>0</v>
      </c>
      <c r="AL22" s="286"/>
      <c r="AM22" s="286"/>
      <c r="AN22" s="286"/>
      <c r="AO22" s="296">
        <f t="shared" si="12"/>
        <v>0</v>
      </c>
      <c r="AP22" s="286"/>
      <c r="AQ22" s="286"/>
      <c r="AR22" s="286"/>
      <c r="AS22" s="296">
        <f t="shared" si="13"/>
        <v>0</v>
      </c>
      <c r="AT22" s="286"/>
      <c r="AU22" s="286"/>
      <c r="AV22" s="286"/>
      <c r="AW22" s="296">
        <f t="shared" si="23"/>
        <v>0</v>
      </c>
      <c r="AX22" s="286"/>
      <c r="AY22" s="286"/>
      <c r="AZ22" s="286"/>
      <c r="BA22" s="296">
        <f t="shared" si="14"/>
        <v>0</v>
      </c>
      <c r="BB22" s="286"/>
      <c r="BC22" s="286"/>
      <c r="BD22" s="286"/>
      <c r="BE22" s="296">
        <f t="shared" si="15"/>
        <v>0</v>
      </c>
      <c r="BF22" s="286"/>
      <c r="BG22" s="286"/>
      <c r="BH22" s="286"/>
      <c r="BI22" s="296">
        <f t="shared" si="24"/>
        <v>0</v>
      </c>
      <c r="BJ22" s="286"/>
      <c r="BK22" s="286"/>
      <c r="BL22" s="286"/>
      <c r="BM22" s="296">
        <f t="shared" si="16"/>
        <v>0</v>
      </c>
      <c r="BN22" s="286"/>
      <c r="BO22" s="286"/>
      <c r="BP22" s="286"/>
      <c r="BQ22" s="296">
        <f t="shared" si="17"/>
        <v>0</v>
      </c>
      <c r="BR22" s="286"/>
      <c r="BS22" s="286"/>
      <c r="BT22" s="286"/>
      <c r="BU22" s="296">
        <f t="shared" si="18"/>
        <v>0</v>
      </c>
      <c r="BV22" s="286"/>
      <c r="BW22" s="286"/>
      <c r="BX22" s="286"/>
      <c r="BY22" s="296">
        <f t="shared" si="19"/>
        <v>0</v>
      </c>
      <c r="BZ22" s="286"/>
      <c r="CA22" s="286"/>
      <c r="CB22" s="286"/>
      <c r="CC22" s="296">
        <f t="shared" si="20"/>
        <v>0</v>
      </c>
      <c r="CD22" s="286"/>
      <c r="CE22" s="286"/>
      <c r="CF22" s="286"/>
      <c r="CG22" s="296">
        <f t="shared" si="21"/>
        <v>0</v>
      </c>
      <c r="CH22" s="286"/>
      <c r="CI22" s="286"/>
      <c r="CJ22" s="286"/>
      <c r="CK22" s="286"/>
      <c r="CL22" s="286"/>
      <c r="CM22" s="286"/>
      <c r="CN22" s="286"/>
      <c r="CO22" s="286"/>
      <c r="CP22" s="286"/>
      <c r="CQ22" s="286"/>
      <c r="CR22" s="286"/>
      <c r="CS22" s="286"/>
      <c r="CT22" s="294">
        <v>1</v>
      </c>
      <c r="CU22" s="279">
        <v>42500</v>
      </c>
      <c r="CV22" s="278"/>
      <c r="CW22" s="278"/>
      <c r="CX22" s="278"/>
      <c r="CY22" s="278"/>
      <c r="CZ22" s="278">
        <v>1</v>
      </c>
      <c r="DA22" s="278">
        <v>42500</v>
      </c>
      <c r="DB22" s="278"/>
      <c r="DC22" s="278"/>
      <c r="DD22" s="278"/>
      <c r="DE22" s="278"/>
      <c r="DF22" s="278"/>
      <c r="DG22" s="278"/>
      <c r="DH22" s="278"/>
      <c r="DI22" s="288"/>
      <c r="DJ22" s="302">
        <f t="shared" si="22"/>
        <v>1</v>
      </c>
      <c r="DK22" s="302">
        <f t="shared" si="22"/>
        <v>42500</v>
      </c>
      <c r="DL22" s="131">
        <v>1</v>
      </c>
      <c r="DM22" s="131">
        <v>42500</v>
      </c>
      <c r="DN22" s="131"/>
      <c r="DO22" s="131"/>
      <c r="DP22" s="131"/>
      <c r="DQ22" s="290">
        <v>1</v>
      </c>
      <c r="DR22" s="289">
        <v>42500</v>
      </c>
      <c r="DS22" s="131"/>
      <c r="DT22" s="131"/>
      <c r="DU22" s="131"/>
      <c r="DV22" s="131"/>
      <c r="DW22" s="131"/>
    </row>
    <row r="23" spans="1:127" ht="38.25">
      <c r="A23" s="320">
        <v>16</v>
      </c>
      <c r="B23" s="327" t="s">
        <v>906</v>
      </c>
      <c r="C23" s="327" t="s">
        <v>907</v>
      </c>
      <c r="D23" s="327" t="s">
        <v>900</v>
      </c>
      <c r="E23" s="279">
        <v>42500</v>
      </c>
      <c r="F23" s="279">
        <v>20</v>
      </c>
      <c r="G23" s="279">
        <f t="shared" si="0"/>
        <v>334.6875</v>
      </c>
      <c r="H23" s="280">
        <f t="shared" si="2"/>
        <v>2459.6875</v>
      </c>
      <c r="I23" s="279" t="s">
        <v>908</v>
      </c>
      <c r="J23" s="279">
        <v>20</v>
      </c>
      <c r="K23" s="280">
        <f t="shared" si="1"/>
        <v>6693.75</v>
      </c>
      <c r="L23" s="280">
        <f t="shared" si="3"/>
        <v>49193.75</v>
      </c>
      <c r="M23" s="279">
        <f t="shared" si="4"/>
        <v>44577</v>
      </c>
      <c r="N23" s="279">
        <f t="shared" si="5"/>
        <v>38261</v>
      </c>
      <c r="O23" s="279">
        <f t="shared" si="5"/>
        <v>6316</v>
      </c>
      <c r="P23" s="280">
        <f t="shared" si="6"/>
        <v>4616.75</v>
      </c>
      <c r="Q23" s="330" t="s">
        <v>909</v>
      </c>
      <c r="R23" s="331" t="s">
        <v>782</v>
      </c>
      <c r="S23" s="279">
        <v>2090</v>
      </c>
      <c r="T23" s="279">
        <v>621</v>
      </c>
      <c r="U23" s="296">
        <f t="shared" si="7"/>
        <v>2711</v>
      </c>
      <c r="V23" s="331" t="s">
        <v>789</v>
      </c>
      <c r="W23" s="279">
        <v>2090</v>
      </c>
      <c r="X23" s="279">
        <v>335</v>
      </c>
      <c r="Y23" s="296">
        <f t="shared" si="8"/>
        <v>2425</v>
      </c>
      <c r="Z23" s="331" t="s">
        <v>790</v>
      </c>
      <c r="AA23" s="279">
        <v>2090</v>
      </c>
      <c r="AB23" s="279">
        <v>335</v>
      </c>
      <c r="AC23" s="296">
        <f t="shared" si="9"/>
        <v>2425</v>
      </c>
      <c r="AD23" s="331" t="s">
        <v>783</v>
      </c>
      <c r="AE23" s="279">
        <v>2118</v>
      </c>
      <c r="AF23" s="279">
        <v>335</v>
      </c>
      <c r="AG23" s="296">
        <f t="shared" si="10"/>
        <v>2453</v>
      </c>
      <c r="AH23" s="332" t="s">
        <v>794</v>
      </c>
      <c r="AI23" s="286">
        <v>2120</v>
      </c>
      <c r="AJ23" s="286">
        <v>335</v>
      </c>
      <c r="AK23" s="296">
        <f t="shared" si="11"/>
        <v>2455</v>
      </c>
      <c r="AL23" s="332" t="s">
        <v>801</v>
      </c>
      <c r="AM23" s="286">
        <v>2107</v>
      </c>
      <c r="AN23" s="286">
        <v>335</v>
      </c>
      <c r="AO23" s="296">
        <f t="shared" si="12"/>
        <v>2442</v>
      </c>
      <c r="AP23" s="333" t="s">
        <v>910</v>
      </c>
      <c r="AQ23" s="286">
        <v>25646</v>
      </c>
      <c r="AR23" s="286">
        <v>4020</v>
      </c>
      <c r="AS23" s="296">
        <f t="shared" si="13"/>
        <v>29666</v>
      </c>
      <c r="AT23" s="286"/>
      <c r="AU23" s="286"/>
      <c r="AV23" s="286"/>
      <c r="AW23" s="296">
        <f t="shared" si="23"/>
        <v>0</v>
      </c>
      <c r="AX23" s="286"/>
      <c r="AY23" s="286"/>
      <c r="AZ23" s="286"/>
      <c r="BA23" s="296">
        <f t="shared" si="14"/>
        <v>0</v>
      </c>
      <c r="BB23" s="286"/>
      <c r="BC23" s="286"/>
      <c r="BD23" s="286"/>
      <c r="BE23" s="296">
        <f t="shared" si="15"/>
        <v>0</v>
      </c>
      <c r="BF23" s="286"/>
      <c r="BG23" s="286"/>
      <c r="BH23" s="286"/>
      <c r="BI23" s="296">
        <f t="shared" si="24"/>
        <v>0</v>
      </c>
      <c r="BJ23" s="286"/>
      <c r="BK23" s="286"/>
      <c r="BL23" s="286"/>
      <c r="BM23" s="296">
        <f t="shared" si="16"/>
        <v>0</v>
      </c>
      <c r="BN23" s="286"/>
      <c r="BO23" s="286"/>
      <c r="BP23" s="286"/>
      <c r="BQ23" s="296">
        <f t="shared" si="17"/>
        <v>0</v>
      </c>
      <c r="BR23" s="286"/>
      <c r="BS23" s="286"/>
      <c r="BT23" s="286"/>
      <c r="BU23" s="296">
        <f t="shared" si="18"/>
        <v>0</v>
      </c>
      <c r="BV23" s="286"/>
      <c r="BW23" s="286"/>
      <c r="BX23" s="286"/>
      <c r="BY23" s="296">
        <f t="shared" si="19"/>
        <v>0</v>
      </c>
      <c r="BZ23" s="286"/>
      <c r="CA23" s="286"/>
      <c r="CB23" s="286"/>
      <c r="CC23" s="296">
        <f t="shared" si="20"/>
        <v>0</v>
      </c>
      <c r="CD23" s="286"/>
      <c r="CE23" s="286"/>
      <c r="CF23" s="286"/>
      <c r="CG23" s="296">
        <f t="shared" si="21"/>
        <v>0</v>
      </c>
      <c r="CH23" s="286"/>
      <c r="CI23" s="286"/>
      <c r="CJ23" s="286"/>
      <c r="CK23" s="286"/>
      <c r="CL23" s="286"/>
      <c r="CM23" s="286"/>
      <c r="CN23" s="286"/>
      <c r="CO23" s="286"/>
      <c r="CP23" s="286"/>
      <c r="CQ23" s="286"/>
      <c r="CR23" s="286"/>
      <c r="CS23" s="286"/>
      <c r="CT23" s="294">
        <v>1</v>
      </c>
      <c r="CU23" s="279">
        <v>42500</v>
      </c>
      <c r="CV23" s="278"/>
      <c r="CW23" s="278"/>
      <c r="CX23" s="278"/>
      <c r="CY23" s="278"/>
      <c r="CZ23" s="278">
        <v>1</v>
      </c>
      <c r="DA23" s="278">
        <v>42500</v>
      </c>
      <c r="DB23" s="278"/>
      <c r="DC23" s="278"/>
      <c r="DD23" s="278"/>
      <c r="DE23" s="278"/>
      <c r="DF23" s="278"/>
      <c r="DG23" s="278"/>
      <c r="DH23" s="278"/>
      <c r="DI23" s="288"/>
      <c r="DJ23" s="302">
        <f t="shared" si="22"/>
        <v>1</v>
      </c>
      <c r="DK23" s="302">
        <f t="shared" si="22"/>
        <v>42500</v>
      </c>
      <c r="DL23" s="131">
        <v>1</v>
      </c>
      <c r="DM23" s="131">
        <v>42500</v>
      </c>
      <c r="DN23" s="131"/>
      <c r="DO23" s="131"/>
      <c r="DP23" s="131"/>
      <c r="DQ23" s="290">
        <v>1</v>
      </c>
      <c r="DR23" s="289">
        <v>42500</v>
      </c>
      <c r="DS23" s="131"/>
      <c r="DT23" s="131"/>
      <c r="DU23" s="131"/>
      <c r="DV23" s="131"/>
      <c r="DW23" s="131"/>
    </row>
    <row r="24" spans="1:127" ht="51">
      <c r="A24" s="320">
        <v>17</v>
      </c>
      <c r="B24" s="327" t="s">
        <v>911</v>
      </c>
      <c r="C24" s="327" t="s">
        <v>912</v>
      </c>
      <c r="D24" s="327" t="s">
        <v>913</v>
      </c>
      <c r="E24" s="279">
        <v>25500</v>
      </c>
      <c r="F24" s="279">
        <v>20</v>
      </c>
      <c r="G24" s="279">
        <f t="shared" si="0"/>
        <v>200.8125</v>
      </c>
      <c r="H24" s="280">
        <f t="shared" si="2"/>
        <v>1475.8125</v>
      </c>
      <c r="I24" s="279" t="s">
        <v>914</v>
      </c>
      <c r="J24" s="279">
        <v>20</v>
      </c>
      <c r="K24" s="280">
        <f t="shared" si="1"/>
        <v>4016.25</v>
      </c>
      <c r="L24" s="280">
        <f t="shared" si="3"/>
        <v>29516.25</v>
      </c>
      <c r="M24" s="279">
        <f t="shared" si="4"/>
        <v>27749</v>
      </c>
      <c r="N24" s="279">
        <f t="shared" si="5"/>
        <v>25500</v>
      </c>
      <c r="O24" s="279">
        <f t="shared" si="5"/>
        <v>2249</v>
      </c>
      <c r="P24" s="280">
        <f t="shared" si="6"/>
        <v>1767.25</v>
      </c>
      <c r="Q24" s="328" t="s">
        <v>915</v>
      </c>
      <c r="R24" s="295" t="s">
        <v>897</v>
      </c>
      <c r="S24" s="279">
        <v>1275</v>
      </c>
      <c r="T24" s="279">
        <v>239</v>
      </c>
      <c r="U24" s="296">
        <f t="shared" si="7"/>
        <v>1514</v>
      </c>
      <c r="V24" s="328" t="s">
        <v>789</v>
      </c>
      <c r="W24" s="279">
        <v>1277</v>
      </c>
      <c r="X24" s="279">
        <v>201</v>
      </c>
      <c r="Y24" s="296">
        <f t="shared" si="8"/>
        <v>1478</v>
      </c>
      <c r="Z24" s="328" t="s">
        <v>790</v>
      </c>
      <c r="AA24" s="279">
        <v>1275</v>
      </c>
      <c r="AB24" s="279">
        <v>201</v>
      </c>
      <c r="AC24" s="296">
        <f t="shared" si="9"/>
        <v>1476</v>
      </c>
      <c r="AD24" s="329">
        <v>39511</v>
      </c>
      <c r="AE24" s="279">
        <v>21673</v>
      </c>
      <c r="AF24" s="279">
        <v>1608</v>
      </c>
      <c r="AG24" s="296">
        <f t="shared" si="10"/>
        <v>23281</v>
      </c>
      <c r="AH24" s="286"/>
      <c r="AI24" s="286"/>
      <c r="AJ24" s="286"/>
      <c r="AK24" s="296">
        <f t="shared" si="11"/>
        <v>0</v>
      </c>
      <c r="AL24" s="286"/>
      <c r="AM24" s="286"/>
      <c r="AN24" s="286"/>
      <c r="AO24" s="296">
        <f t="shared" si="12"/>
        <v>0</v>
      </c>
      <c r="AP24" s="286"/>
      <c r="AQ24" s="286"/>
      <c r="AR24" s="286"/>
      <c r="AS24" s="296">
        <f t="shared" si="13"/>
        <v>0</v>
      </c>
      <c r="AT24" s="286"/>
      <c r="AU24" s="286"/>
      <c r="AV24" s="286"/>
      <c r="AW24" s="296">
        <f t="shared" si="23"/>
        <v>0</v>
      </c>
      <c r="AX24" s="286"/>
      <c r="AY24" s="286"/>
      <c r="AZ24" s="286"/>
      <c r="BA24" s="296">
        <f t="shared" si="14"/>
        <v>0</v>
      </c>
      <c r="BB24" s="286"/>
      <c r="BC24" s="286"/>
      <c r="BD24" s="286"/>
      <c r="BE24" s="296">
        <f t="shared" si="15"/>
        <v>0</v>
      </c>
      <c r="BF24" s="286"/>
      <c r="BG24" s="286"/>
      <c r="BH24" s="286"/>
      <c r="BI24" s="296">
        <f t="shared" si="24"/>
        <v>0</v>
      </c>
      <c r="BJ24" s="286"/>
      <c r="BK24" s="286"/>
      <c r="BL24" s="286"/>
      <c r="BM24" s="296">
        <f t="shared" si="16"/>
        <v>0</v>
      </c>
      <c r="BN24" s="286"/>
      <c r="BO24" s="286"/>
      <c r="BP24" s="286"/>
      <c r="BQ24" s="296">
        <f t="shared" si="17"/>
        <v>0</v>
      </c>
      <c r="BR24" s="286"/>
      <c r="BS24" s="286"/>
      <c r="BT24" s="286"/>
      <c r="BU24" s="296">
        <f t="shared" si="18"/>
        <v>0</v>
      </c>
      <c r="BV24" s="286"/>
      <c r="BW24" s="286"/>
      <c r="BX24" s="286"/>
      <c r="BY24" s="296">
        <f t="shared" si="19"/>
        <v>0</v>
      </c>
      <c r="BZ24" s="286"/>
      <c r="CA24" s="286"/>
      <c r="CB24" s="286"/>
      <c r="CC24" s="296">
        <f t="shared" si="20"/>
        <v>0</v>
      </c>
      <c r="CD24" s="286"/>
      <c r="CE24" s="286"/>
      <c r="CF24" s="286"/>
      <c r="CG24" s="296">
        <f t="shared" si="21"/>
        <v>0</v>
      </c>
      <c r="CH24" s="286"/>
      <c r="CI24" s="286"/>
      <c r="CJ24" s="286"/>
      <c r="CK24" s="286"/>
      <c r="CL24" s="286"/>
      <c r="CM24" s="286"/>
      <c r="CN24" s="286"/>
      <c r="CO24" s="286"/>
      <c r="CP24" s="286"/>
      <c r="CQ24" s="286"/>
      <c r="CR24" s="286"/>
      <c r="CS24" s="286"/>
      <c r="CT24" s="294">
        <v>1</v>
      </c>
      <c r="CU24" s="279">
        <v>25500</v>
      </c>
      <c r="CV24" s="278"/>
      <c r="CW24" s="278"/>
      <c r="CX24" s="278"/>
      <c r="CY24" s="278"/>
      <c r="CZ24" s="278">
        <v>1</v>
      </c>
      <c r="DA24" s="278">
        <v>25500</v>
      </c>
      <c r="DB24" s="278"/>
      <c r="DC24" s="278"/>
      <c r="DD24" s="278"/>
      <c r="DE24" s="278"/>
      <c r="DF24" s="278"/>
      <c r="DG24" s="278"/>
      <c r="DH24" s="278"/>
      <c r="DI24" s="288"/>
      <c r="DJ24" s="302">
        <f t="shared" si="22"/>
        <v>1</v>
      </c>
      <c r="DK24" s="302">
        <f t="shared" si="22"/>
        <v>25500</v>
      </c>
      <c r="DL24" s="131">
        <v>1</v>
      </c>
      <c r="DM24" s="131">
        <v>25500</v>
      </c>
      <c r="DN24" s="131"/>
      <c r="DO24" s="131"/>
      <c r="DP24" s="131"/>
      <c r="DQ24" s="290">
        <v>1</v>
      </c>
      <c r="DR24" s="289">
        <v>25500</v>
      </c>
      <c r="DS24" s="131"/>
      <c r="DT24" s="131"/>
      <c r="DU24" s="131"/>
      <c r="DV24" s="131"/>
      <c r="DW24" s="131"/>
    </row>
    <row r="25" spans="1:127" ht="63.75">
      <c r="A25" s="320">
        <v>18</v>
      </c>
      <c r="B25" s="327" t="s">
        <v>916</v>
      </c>
      <c r="C25" s="327" t="s">
        <v>917</v>
      </c>
      <c r="D25" s="327" t="s">
        <v>913</v>
      </c>
      <c r="E25" s="279">
        <v>25500</v>
      </c>
      <c r="F25" s="279">
        <v>20</v>
      </c>
      <c r="G25" s="279">
        <f t="shared" si="0"/>
        <v>200.8125</v>
      </c>
      <c r="H25" s="280">
        <f t="shared" si="2"/>
        <v>1475.8125</v>
      </c>
      <c r="I25" s="279" t="s">
        <v>918</v>
      </c>
      <c r="J25" s="279">
        <v>20</v>
      </c>
      <c r="K25" s="280">
        <f t="shared" si="1"/>
        <v>4016.25</v>
      </c>
      <c r="L25" s="280">
        <f t="shared" si="3"/>
        <v>29516.25</v>
      </c>
      <c r="M25" s="279">
        <f t="shared" si="4"/>
        <v>4418</v>
      </c>
      <c r="N25" s="279">
        <f t="shared" si="5"/>
        <v>3781</v>
      </c>
      <c r="O25" s="279">
        <f t="shared" si="5"/>
        <v>637</v>
      </c>
      <c r="P25" s="280">
        <f t="shared" si="6"/>
        <v>25098.25</v>
      </c>
      <c r="Q25" s="328" t="s">
        <v>919</v>
      </c>
      <c r="R25" s="295" t="s">
        <v>897</v>
      </c>
      <c r="S25" s="279">
        <v>1270</v>
      </c>
      <c r="T25" s="279">
        <v>235</v>
      </c>
      <c r="U25" s="296">
        <f t="shared" si="7"/>
        <v>1505</v>
      </c>
      <c r="V25" s="328" t="s">
        <v>789</v>
      </c>
      <c r="W25" s="279">
        <v>1271</v>
      </c>
      <c r="X25" s="279">
        <v>201</v>
      </c>
      <c r="Y25" s="296">
        <f t="shared" si="8"/>
        <v>1472</v>
      </c>
      <c r="Z25" s="328" t="s">
        <v>790</v>
      </c>
      <c r="AA25" s="279">
        <v>1240</v>
      </c>
      <c r="AB25" s="279">
        <v>201</v>
      </c>
      <c r="AC25" s="296">
        <f t="shared" si="9"/>
        <v>1441</v>
      </c>
      <c r="AD25" s="279"/>
      <c r="AE25" s="279"/>
      <c r="AF25" s="279"/>
      <c r="AG25" s="296">
        <f t="shared" si="10"/>
        <v>0</v>
      </c>
      <c r="AH25" s="286"/>
      <c r="AI25" s="286"/>
      <c r="AJ25" s="286"/>
      <c r="AK25" s="296">
        <f t="shared" si="11"/>
        <v>0</v>
      </c>
      <c r="AL25" s="286"/>
      <c r="AM25" s="286"/>
      <c r="AN25" s="286"/>
      <c r="AO25" s="296">
        <f t="shared" si="12"/>
        <v>0</v>
      </c>
      <c r="AP25" s="286"/>
      <c r="AQ25" s="286"/>
      <c r="AR25" s="286"/>
      <c r="AS25" s="296">
        <f t="shared" si="13"/>
        <v>0</v>
      </c>
      <c r="AT25" s="286"/>
      <c r="AU25" s="286"/>
      <c r="AV25" s="286"/>
      <c r="AW25" s="296">
        <f t="shared" si="23"/>
        <v>0</v>
      </c>
      <c r="AX25" s="286"/>
      <c r="AY25" s="286"/>
      <c r="AZ25" s="286"/>
      <c r="BA25" s="296">
        <f t="shared" si="14"/>
        <v>0</v>
      </c>
      <c r="BB25" s="286"/>
      <c r="BC25" s="286"/>
      <c r="BD25" s="286"/>
      <c r="BE25" s="296">
        <f t="shared" si="15"/>
        <v>0</v>
      </c>
      <c r="BF25" s="286"/>
      <c r="BG25" s="286"/>
      <c r="BH25" s="286"/>
      <c r="BI25" s="296">
        <f t="shared" si="24"/>
        <v>0</v>
      </c>
      <c r="BJ25" s="286"/>
      <c r="BK25" s="286"/>
      <c r="BL25" s="286"/>
      <c r="BM25" s="296">
        <f t="shared" si="16"/>
        <v>0</v>
      </c>
      <c r="BN25" s="286"/>
      <c r="BO25" s="286"/>
      <c r="BP25" s="286"/>
      <c r="BQ25" s="296">
        <f t="shared" si="17"/>
        <v>0</v>
      </c>
      <c r="BR25" s="286"/>
      <c r="BS25" s="286"/>
      <c r="BT25" s="286"/>
      <c r="BU25" s="296">
        <f t="shared" si="18"/>
        <v>0</v>
      </c>
      <c r="BV25" s="286"/>
      <c r="BW25" s="286"/>
      <c r="BX25" s="286"/>
      <c r="BY25" s="296">
        <f t="shared" si="19"/>
        <v>0</v>
      </c>
      <c r="BZ25" s="286"/>
      <c r="CA25" s="286"/>
      <c r="CB25" s="286"/>
      <c r="CC25" s="296">
        <f t="shared" si="20"/>
        <v>0</v>
      </c>
      <c r="CD25" s="286"/>
      <c r="CE25" s="286"/>
      <c r="CF25" s="286"/>
      <c r="CG25" s="296">
        <f t="shared" si="21"/>
        <v>0</v>
      </c>
      <c r="CH25" s="286"/>
      <c r="CI25" s="286"/>
      <c r="CJ25" s="286"/>
      <c r="CK25" s="286"/>
      <c r="CL25" s="286"/>
      <c r="CM25" s="286"/>
      <c r="CN25" s="286"/>
      <c r="CO25" s="286"/>
      <c r="CP25" s="286"/>
      <c r="CQ25" s="286"/>
      <c r="CR25" s="286"/>
      <c r="CS25" s="286"/>
      <c r="CT25" s="294">
        <v>1</v>
      </c>
      <c r="CU25" s="279">
        <v>25500</v>
      </c>
      <c r="CV25" s="278"/>
      <c r="CW25" s="278"/>
      <c r="CX25" s="278"/>
      <c r="CY25" s="278"/>
      <c r="CZ25" s="278">
        <v>1</v>
      </c>
      <c r="DA25" s="278">
        <v>25500</v>
      </c>
      <c r="DB25" s="278"/>
      <c r="DC25" s="278"/>
      <c r="DD25" s="278"/>
      <c r="DE25" s="278"/>
      <c r="DF25" s="278"/>
      <c r="DG25" s="278"/>
      <c r="DH25" s="278"/>
      <c r="DI25" s="288"/>
      <c r="DJ25" s="302">
        <f t="shared" si="22"/>
        <v>1</v>
      </c>
      <c r="DK25" s="302">
        <f t="shared" si="22"/>
        <v>25500</v>
      </c>
      <c r="DL25" s="131">
        <v>1</v>
      </c>
      <c r="DM25" s="131">
        <v>25500</v>
      </c>
      <c r="DN25" s="131"/>
      <c r="DO25" s="131"/>
      <c r="DP25" s="131"/>
      <c r="DQ25" s="290">
        <v>1</v>
      </c>
      <c r="DR25" s="289">
        <v>25500</v>
      </c>
      <c r="DS25" s="131"/>
      <c r="DT25" s="131"/>
      <c r="DU25" s="131"/>
      <c r="DV25" s="131"/>
      <c r="DW25" s="131"/>
    </row>
    <row r="26" spans="1:127" ht="76.5">
      <c r="A26" s="320">
        <v>19</v>
      </c>
      <c r="B26" s="327" t="s">
        <v>920</v>
      </c>
      <c r="C26" s="327" t="s">
        <v>921</v>
      </c>
      <c r="D26" s="327" t="s">
        <v>922</v>
      </c>
      <c r="E26" s="279">
        <v>29750</v>
      </c>
      <c r="F26" s="279">
        <v>20</v>
      </c>
      <c r="G26" s="279">
        <f t="shared" si="0"/>
        <v>234.28125</v>
      </c>
      <c r="H26" s="280">
        <f t="shared" si="2"/>
        <v>1721.78125</v>
      </c>
      <c r="I26" s="279" t="s">
        <v>923</v>
      </c>
      <c r="J26" s="279">
        <v>20</v>
      </c>
      <c r="K26" s="280">
        <f t="shared" si="1"/>
        <v>4685.625</v>
      </c>
      <c r="L26" s="280">
        <f t="shared" si="3"/>
        <v>34435.625</v>
      </c>
      <c r="M26" s="279">
        <f t="shared" si="4"/>
        <v>13990</v>
      </c>
      <c r="N26" s="279">
        <f t="shared" si="5"/>
        <v>11932</v>
      </c>
      <c r="O26" s="279">
        <f t="shared" si="5"/>
        <v>2058</v>
      </c>
      <c r="P26" s="280">
        <f t="shared" si="6"/>
        <v>20445.625</v>
      </c>
      <c r="Q26" s="330" t="s">
        <v>924</v>
      </c>
      <c r="R26" s="328" t="s">
        <v>782</v>
      </c>
      <c r="S26" s="279">
        <v>1483</v>
      </c>
      <c r="T26" s="279">
        <v>420</v>
      </c>
      <c r="U26" s="296">
        <f t="shared" si="7"/>
        <v>1903</v>
      </c>
      <c r="V26" s="328" t="s">
        <v>789</v>
      </c>
      <c r="W26" s="279">
        <v>1484</v>
      </c>
      <c r="X26" s="279">
        <v>234</v>
      </c>
      <c r="Y26" s="296">
        <f t="shared" si="8"/>
        <v>1718</v>
      </c>
      <c r="Z26" s="328" t="s">
        <v>790</v>
      </c>
      <c r="AA26" s="279">
        <v>1480</v>
      </c>
      <c r="AB26" s="279">
        <v>234</v>
      </c>
      <c r="AC26" s="296">
        <f t="shared" si="9"/>
        <v>1714</v>
      </c>
      <c r="AD26" s="328" t="s">
        <v>783</v>
      </c>
      <c r="AE26" s="279">
        <v>1480</v>
      </c>
      <c r="AF26" s="279">
        <v>234</v>
      </c>
      <c r="AG26" s="296">
        <f t="shared" si="10"/>
        <v>1714</v>
      </c>
      <c r="AH26" s="332" t="s">
        <v>794</v>
      </c>
      <c r="AI26" s="286">
        <v>1481</v>
      </c>
      <c r="AJ26" s="286">
        <v>234</v>
      </c>
      <c r="AK26" s="296">
        <f t="shared" si="11"/>
        <v>1715</v>
      </c>
      <c r="AL26" s="332" t="s">
        <v>801</v>
      </c>
      <c r="AM26" s="286">
        <v>1481</v>
      </c>
      <c r="AN26" s="286">
        <v>234</v>
      </c>
      <c r="AO26" s="296">
        <f t="shared" si="12"/>
        <v>1715</v>
      </c>
      <c r="AP26" s="332" t="s">
        <v>842</v>
      </c>
      <c r="AQ26" s="286">
        <v>3043</v>
      </c>
      <c r="AR26" s="286">
        <v>468</v>
      </c>
      <c r="AS26" s="296">
        <f t="shared" si="13"/>
        <v>3511</v>
      </c>
      <c r="AT26" s="286"/>
      <c r="AU26" s="286"/>
      <c r="AV26" s="286"/>
      <c r="AW26" s="296">
        <f t="shared" si="23"/>
        <v>0</v>
      </c>
      <c r="AX26" s="286"/>
      <c r="AY26" s="286"/>
      <c r="AZ26" s="286"/>
      <c r="BA26" s="296">
        <f t="shared" si="14"/>
        <v>0</v>
      </c>
      <c r="BB26" s="286"/>
      <c r="BC26" s="286"/>
      <c r="BD26" s="286"/>
      <c r="BE26" s="296">
        <f t="shared" si="15"/>
        <v>0</v>
      </c>
      <c r="BF26" s="286"/>
      <c r="BG26" s="286"/>
      <c r="BH26" s="286"/>
      <c r="BI26" s="296">
        <f t="shared" si="24"/>
        <v>0</v>
      </c>
      <c r="BJ26" s="286"/>
      <c r="BK26" s="286"/>
      <c r="BL26" s="286"/>
      <c r="BM26" s="296">
        <f t="shared" si="16"/>
        <v>0</v>
      </c>
      <c r="BN26" s="286"/>
      <c r="BO26" s="286"/>
      <c r="BP26" s="286"/>
      <c r="BQ26" s="296">
        <f t="shared" si="17"/>
        <v>0</v>
      </c>
      <c r="BR26" s="286"/>
      <c r="BS26" s="286"/>
      <c r="BT26" s="286"/>
      <c r="BU26" s="296">
        <f t="shared" si="18"/>
        <v>0</v>
      </c>
      <c r="BV26" s="286"/>
      <c r="BW26" s="286"/>
      <c r="BX26" s="286"/>
      <c r="BY26" s="296">
        <f t="shared" si="19"/>
        <v>0</v>
      </c>
      <c r="BZ26" s="286"/>
      <c r="CA26" s="286"/>
      <c r="CB26" s="286"/>
      <c r="CC26" s="296">
        <f t="shared" si="20"/>
        <v>0</v>
      </c>
      <c r="CD26" s="286"/>
      <c r="CE26" s="286"/>
      <c r="CF26" s="286"/>
      <c r="CG26" s="296">
        <f t="shared" si="21"/>
        <v>0</v>
      </c>
      <c r="CH26" s="286"/>
      <c r="CI26" s="286"/>
      <c r="CJ26" s="286"/>
      <c r="CK26" s="286"/>
      <c r="CL26" s="286"/>
      <c r="CM26" s="286"/>
      <c r="CN26" s="286"/>
      <c r="CO26" s="286"/>
      <c r="CP26" s="286"/>
      <c r="CQ26" s="286"/>
      <c r="CR26" s="286"/>
      <c r="CS26" s="286"/>
      <c r="CT26" s="294">
        <v>1</v>
      </c>
      <c r="CU26" s="279">
        <v>29750</v>
      </c>
      <c r="CV26" s="278"/>
      <c r="CW26" s="278"/>
      <c r="CX26" s="278"/>
      <c r="CY26" s="278"/>
      <c r="CZ26" s="278">
        <v>1</v>
      </c>
      <c r="DA26" s="278">
        <v>29750</v>
      </c>
      <c r="DB26" s="278"/>
      <c r="DC26" s="278"/>
      <c r="DD26" s="278"/>
      <c r="DE26" s="278"/>
      <c r="DF26" s="278"/>
      <c r="DG26" s="278"/>
      <c r="DH26" s="278"/>
      <c r="DI26" s="288"/>
      <c r="DJ26" s="302">
        <f t="shared" si="22"/>
        <v>1</v>
      </c>
      <c r="DK26" s="302">
        <f t="shared" si="22"/>
        <v>29750</v>
      </c>
      <c r="DL26" s="131">
        <v>1</v>
      </c>
      <c r="DM26" s="131">
        <v>29750</v>
      </c>
      <c r="DN26" s="131"/>
      <c r="DO26" s="131"/>
      <c r="DP26" s="131"/>
      <c r="DQ26" s="290">
        <v>1</v>
      </c>
      <c r="DR26" s="289">
        <v>29750</v>
      </c>
      <c r="DS26" s="131"/>
      <c r="DT26" s="131"/>
      <c r="DU26" s="131"/>
      <c r="DV26" s="131"/>
      <c r="DW26" s="131"/>
    </row>
    <row r="27" spans="1:127" ht="63.75">
      <c r="A27" s="320">
        <v>20</v>
      </c>
      <c r="B27" s="334" t="s">
        <v>925</v>
      </c>
      <c r="C27" s="327" t="s">
        <v>926</v>
      </c>
      <c r="D27" s="327" t="s">
        <v>922</v>
      </c>
      <c r="E27" s="279">
        <v>29750</v>
      </c>
      <c r="F27" s="279">
        <v>20</v>
      </c>
      <c r="G27" s="279">
        <f t="shared" si="0"/>
        <v>234.28125</v>
      </c>
      <c r="H27" s="280">
        <f t="shared" si="2"/>
        <v>1721.78125</v>
      </c>
      <c r="I27" s="279" t="s">
        <v>927</v>
      </c>
      <c r="J27" s="279">
        <v>20</v>
      </c>
      <c r="K27" s="280">
        <f t="shared" si="1"/>
        <v>4685.625</v>
      </c>
      <c r="L27" s="280">
        <f t="shared" si="3"/>
        <v>34435.625</v>
      </c>
      <c r="M27" s="279">
        <f t="shared" si="4"/>
        <v>2214</v>
      </c>
      <c r="N27" s="279">
        <f t="shared" si="5"/>
        <v>0</v>
      </c>
      <c r="O27" s="279">
        <f t="shared" si="5"/>
        <v>2214</v>
      </c>
      <c r="P27" s="280">
        <f t="shared" si="6"/>
        <v>32221.625</v>
      </c>
      <c r="Q27" s="330" t="s">
        <v>924</v>
      </c>
      <c r="R27" s="279" t="s">
        <v>848</v>
      </c>
      <c r="S27" s="279"/>
      <c r="T27" s="279">
        <v>2214</v>
      </c>
      <c r="U27" s="296">
        <f t="shared" si="7"/>
        <v>2214</v>
      </c>
      <c r="V27" s="279"/>
      <c r="W27" s="279"/>
      <c r="X27" s="279"/>
      <c r="Y27" s="296">
        <f t="shared" si="8"/>
        <v>0</v>
      </c>
      <c r="Z27" s="279"/>
      <c r="AA27" s="279"/>
      <c r="AB27" s="279"/>
      <c r="AC27" s="296">
        <f t="shared" si="9"/>
        <v>0</v>
      </c>
      <c r="AD27" s="279"/>
      <c r="AE27" s="279"/>
      <c r="AF27" s="279"/>
      <c r="AG27" s="296">
        <f t="shared" si="10"/>
        <v>0</v>
      </c>
      <c r="AH27" s="286"/>
      <c r="AI27" s="286"/>
      <c r="AJ27" s="286"/>
      <c r="AK27" s="296">
        <f t="shared" si="11"/>
        <v>0</v>
      </c>
      <c r="AL27" s="286"/>
      <c r="AM27" s="286"/>
      <c r="AN27" s="286"/>
      <c r="AO27" s="296">
        <f t="shared" si="12"/>
        <v>0</v>
      </c>
      <c r="AP27" s="286"/>
      <c r="AQ27" s="286"/>
      <c r="AR27" s="286"/>
      <c r="AS27" s="296">
        <f t="shared" si="13"/>
        <v>0</v>
      </c>
      <c r="AT27" s="286"/>
      <c r="AU27" s="286"/>
      <c r="AV27" s="286"/>
      <c r="AW27" s="296">
        <f t="shared" si="23"/>
        <v>0</v>
      </c>
      <c r="AX27" s="286"/>
      <c r="AY27" s="286"/>
      <c r="AZ27" s="286"/>
      <c r="BA27" s="296">
        <f t="shared" si="14"/>
        <v>0</v>
      </c>
      <c r="BB27" s="286"/>
      <c r="BC27" s="286"/>
      <c r="BD27" s="286"/>
      <c r="BE27" s="296">
        <f t="shared" si="15"/>
        <v>0</v>
      </c>
      <c r="BF27" s="286"/>
      <c r="BG27" s="286"/>
      <c r="BH27" s="286"/>
      <c r="BI27" s="296">
        <f t="shared" si="24"/>
        <v>0</v>
      </c>
      <c r="BJ27" s="286"/>
      <c r="BK27" s="286"/>
      <c r="BL27" s="286"/>
      <c r="BM27" s="296">
        <f t="shared" si="16"/>
        <v>0</v>
      </c>
      <c r="BN27" s="286"/>
      <c r="BO27" s="286"/>
      <c r="BP27" s="286"/>
      <c r="BQ27" s="296">
        <f t="shared" si="17"/>
        <v>0</v>
      </c>
      <c r="BR27" s="286"/>
      <c r="BS27" s="286"/>
      <c r="BT27" s="286"/>
      <c r="BU27" s="296">
        <f t="shared" si="18"/>
        <v>0</v>
      </c>
      <c r="BV27" s="286"/>
      <c r="BW27" s="286"/>
      <c r="BX27" s="286"/>
      <c r="BY27" s="296">
        <f t="shared" si="19"/>
        <v>0</v>
      </c>
      <c r="BZ27" s="286"/>
      <c r="CA27" s="286"/>
      <c r="CB27" s="286"/>
      <c r="CC27" s="296">
        <f t="shared" si="20"/>
        <v>0</v>
      </c>
      <c r="CD27" s="286"/>
      <c r="CE27" s="286"/>
      <c r="CF27" s="286"/>
      <c r="CG27" s="296">
        <f t="shared" si="21"/>
        <v>0</v>
      </c>
      <c r="CH27" s="286"/>
      <c r="CI27" s="286"/>
      <c r="CJ27" s="286"/>
      <c r="CK27" s="286"/>
      <c r="CL27" s="286"/>
      <c r="CM27" s="286"/>
      <c r="CN27" s="286"/>
      <c r="CO27" s="286"/>
      <c r="CP27" s="286"/>
      <c r="CQ27" s="286"/>
      <c r="CR27" s="286"/>
      <c r="CS27" s="286"/>
      <c r="CT27" s="294">
        <v>1</v>
      </c>
      <c r="CU27" s="279">
        <v>29750</v>
      </c>
      <c r="CV27" s="278"/>
      <c r="CW27" s="278"/>
      <c r="CX27" s="278"/>
      <c r="CY27" s="278"/>
      <c r="CZ27" s="278">
        <v>1</v>
      </c>
      <c r="DA27" s="278">
        <v>29750</v>
      </c>
      <c r="DB27" s="278"/>
      <c r="DC27" s="278"/>
      <c r="DD27" s="278"/>
      <c r="DE27" s="278"/>
      <c r="DF27" s="278"/>
      <c r="DG27" s="278"/>
      <c r="DH27" s="278"/>
      <c r="DI27" s="288"/>
      <c r="DJ27" s="302">
        <f t="shared" si="22"/>
        <v>1</v>
      </c>
      <c r="DK27" s="302">
        <f t="shared" si="22"/>
        <v>29750</v>
      </c>
      <c r="DL27" s="131">
        <v>1</v>
      </c>
      <c r="DM27" s="131">
        <v>29750</v>
      </c>
      <c r="DN27" s="131"/>
      <c r="DO27" s="131"/>
      <c r="DP27" s="131"/>
      <c r="DQ27" s="290">
        <v>1</v>
      </c>
      <c r="DR27" s="289">
        <v>29750</v>
      </c>
      <c r="DS27" s="131"/>
      <c r="DT27" s="131"/>
      <c r="DU27" s="131"/>
      <c r="DV27" s="131"/>
      <c r="DW27" s="131"/>
    </row>
    <row r="28" spans="1:127" ht="51">
      <c r="A28" s="320">
        <v>21</v>
      </c>
      <c r="B28" s="327" t="s">
        <v>928</v>
      </c>
      <c r="C28" s="327" t="s">
        <v>929</v>
      </c>
      <c r="D28" s="327" t="s">
        <v>930</v>
      </c>
      <c r="E28" s="279">
        <v>38250</v>
      </c>
      <c r="F28" s="279">
        <v>20</v>
      </c>
      <c r="G28" s="279">
        <f t="shared" si="0"/>
        <v>301.21875</v>
      </c>
      <c r="H28" s="280">
        <f t="shared" si="2"/>
        <v>2213.71875</v>
      </c>
      <c r="I28" s="279" t="s">
        <v>931</v>
      </c>
      <c r="J28" s="279">
        <v>20</v>
      </c>
      <c r="K28" s="280">
        <f t="shared" si="1"/>
        <v>6024.375</v>
      </c>
      <c r="L28" s="280">
        <f t="shared" si="3"/>
        <v>44274.375</v>
      </c>
      <c r="M28" s="279">
        <f t="shared" si="4"/>
        <v>31130</v>
      </c>
      <c r="N28" s="279">
        <f t="shared" si="5"/>
        <v>25807</v>
      </c>
      <c r="O28" s="279">
        <f t="shared" si="5"/>
        <v>5323</v>
      </c>
      <c r="P28" s="280">
        <f t="shared" si="6"/>
        <v>13144.375</v>
      </c>
      <c r="Q28" s="330" t="s">
        <v>932</v>
      </c>
      <c r="R28" s="328" t="s">
        <v>897</v>
      </c>
      <c r="S28" s="279">
        <v>1908</v>
      </c>
      <c r="T28" s="279">
        <v>502</v>
      </c>
      <c r="U28" s="296">
        <f t="shared" si="7"/>
        <v>2410</v>
      </c>
      <c r="V28" s="328" t="s">
        <v>789</v>
      </c>
      <c r="W28" s="279">
        <v>1908</v>
      </c>
      <c r="X28" s="279">
        <v>301</v>
      </c>
      <c r="Y28" s="296">
        <f t="shared" si="8"/>
        <v>2209</v>
      </c>
      <c r="Z28" s="328" t="s">
        <v>790</v>
      </c>
      <c r="AA28" s="279">
        <v>1904</v>
      </c>
      <c r="AB28" s="279">
        <v>301</v>
      </c>
      <c r="AC28" s="296">
        <f t="shared" si="9"/>
        <v>2205</v>
      </c>
      <c r="AD28" s="328" t="s">
        <v>783</v>
      </c>
      <c r="AE28" s="279">
        <v>1904</v>
      </c>
      <c r="AF28" s="279">
        <v>301</v>
      </c>
      <c r="AG28" s="296">
        <f t="shared" si="10"/>
        <v>2205</v>
      </c>
      <c r="AH28" s="332" t="s">
        <v>794</v>
      </c>
      <c r="AI28" s="286">
        <v>1906</v>
      </c>
      <c r="AJ28" s="286">
        <v>301</v>
      </c>
      <c r="AK28" s="296">
        <f t="shared" si="11"/>
        <v>2207</v>
      </c>
      <c r="AL28" s="332" t="s">
        <v>801</v>
      </c>
      <c r="AM28" s="286">
        <v>1913</v>
      </c>
      <c r="AN28" s="286">
        <v>301</v>
      </c>
      <c r="AO28" s="296">
        <f t="shared" si="12"/>
        <v>2214</v>
      </c>
      <c r="AP28" s="332" t="s">
        <v>802</v>
      </c>
      <c r="AQ28" s="286">
        <v>1901</v>
      </c>
      <c r="AR28" s="286">
        <v>301</v>
      </c>
      <c r="AS28" s="296">
        <f t="shared" si="13"/>
        <v>2202</v>
      </c>
      <c r="AT28" s="332" t="s">
        <v>842</v>
      </c>
      <c r="AU28" s="286">
        <v>1901</v>
      </c>
      <c r="AV28" s="286">
        <v>301</v>
      </c>
      <c r="AW28" s="296">
        <f t="shared" si="23"/>
        <v>2202</v>
      </c>
      <c r="AX28" s="335">
        <v>39511</v>
      </c>
      <c r="AY28" s="286">
        <v>1913</v>
      </c>
      <c r="AZ28" s="286">
        <v>301</v>
      </c>
      <c r="BA28" s="296">
        <f t="shared" si="14"/>
        <v>2214</v>
      </c>
      <c r="BB28" s="286" t="s">
        <v>795</v>
      </c>
      <c r="BC28" s="286">
        <v>1907</v>
      </c>
      <c r="BD28" s="286">
        <v>301</v>
      </c>
      <c r="BE28" s="296">
        <f t="shared" si="15"/>
        <v>2208</v>
      </c>
      <c r="BF28" s="335">
        <v>39669</v>
      </c>
      <c r="BG28" s="286">
        <v>1907</v>
      </c>
      <c r="BH28" s="286">
        <v>301</v>
      </c>
      <c r="BI28" s="296">
        <f t="shared" si="24"/>
        <v>2208</v>
      </c>
      <c r="BJ28" s="335">
        <v>40058</v>
      </c>
      <c r="BK28" s="286">
        <v>1582</v>
      </c>
      <c r="BL28" s="286">
        <v>602</v>
      </c>
      <c r="BM28" s="296">
        <f t="shared" si="16"/>
        <v>2184</v>
      </c>
      <c r="BN28" s="332" t="s">
        <v>847</v>
      </c>
      <c r="BO28" s="286">
        <v>1907</v>
      </c>
      <c r="BP28" s="286">
        <v>301</v>
      </c>
      <c r="BQ28" s="296">
        <f t="shared" si="17"/>
        <v>2208</v>
      </c>
      <c r="BR28" s="332" t="s">
        <v>910</v>
      </c>
      <c r="BS28" s="286">
        <v>35</v>
      </c>
      <c r="BT28" s="286"/>
      <c r="BU28" s="296">
        <f t="shared" si="18"/>
        <v>35</v>
      </c>
      <c r="BV28" s="335">
        <v>40239</v>
      </c>
      <c r="BW28" s="286">
        <v>1311</v>
      </c>
      <c r="BX28" s="286">
        <v>908</v>
      </c>
      <c r="BY28" s="296">
        <f t="shared" si="19"/>
        <v>2219</v>
      </c>
      <c r="BZ28" s="286"/>
      <c r="CA28" s="286"/>
      <c r="CB28" s="286"/>
      <c r="CC28" s="296">
        <f t="shared" si="20"/>
        <v>0</v>
      </c>
      <c r="CD28" s="286"/>
      <c r="CE28" s="286"/>
      <c r="CF28" s="286"/>
      <c r="CG28" s="296">
        <f t="shared" si="21"/>
        <v>0</v>
      </c>
      <c r="CH28" s="286"/>
      <c r="CI28" s="286"/>
      <c r="CJ28" s="286"/>
      <c r="CK28" s="286"/>
      <c r="CL28" s="286"/>
      <c r="CM28" s="286"/>
      <c r="CN28" s="286"/>
      <c r="CO28" s="286"/>
      <c r="CP28" s="286"/>
      <c r="CQ28" s="286"/>
      <c r="CR28" s="286"/>
      <c r="CS28" s="286"/>
      <c r="CT28" s="294">
        <v>1</v>
      </c>
      <c r="CU28" s="279">
        <v>38250</v>
      </c>
      <c r="CV28" s="278"/>
      <c r="CW28" s="278"/>
      <c r="CX28" s="278"/>
      <c r="CY28" s="278"/>
      <c r="CZ28" s="278">
        <v>1</v>
      </c>
      <c r="DA28" s="278">
        <v>38250</v>
      </c>
      <c r="DB28" s="278"/>
      <c r="DC28" s="278"/>
      <c r="DD28" s="278"/>
      <c r="DE28" s="278"/>
      <c r="DF28" s="278"/>
      <c r="DG28" s="278"/>
      <c r="DH28" s="278"/>
      <c r="DI28" s="288"/>
      <c r="DJ28" s="302">
        <f t="shared" si="22"/>
        <v>1</v>
      </c>
      <c r="DK28" s="302">
        <f t="shared" si="22"/>
        <v>38250</v>
      </c>
      <c r="DL28" s="131">
        <v>1</v>
      </c>
      <c r="DM28" s="131">
        <v>38250</v>
      </c>
      <c r="DN28" s="131"/>
      <c r="DO28" s="131"/>
      <c r="DP28" s="131"/>
      <c r="DQ28" s="290">
        <v>1</v>
      </c>
      <c r="DR28" s="289">
        <v>38250</v>
      </c>
      <c r="DS28" s="131"/>
      <c r="DT28" s="131"/>
      <c r="DU28" s="131"/>
      <c r="DV28" s="131"/>
      <c r="DW28" s="131"/>
    </row>
    <row r="29" spans="1:127" ht="76.5">
      <c r="A29" s="320">
        <v>22</v>
      </c>
      <c r="B29" s="327" t="s">
        <v>933</v>
      </c>
      <c r="C29" s="327" t="s">
        <v>934</v>
      </c>
      <c r="D29" s="293" t="s">
        <v>935</v>
      </c>
      <c r="E29" s="279">
        <v>38250</v>
      </c>
      <c r="F29" s="279">
        <v>20</v>
      </c>
      <c r="G29" s="279">
        <f t="shared" si="0"/>
        <v>301.21875</v>
      </c>
      <c r="H29" s="280">
        <f t="shared" si="2"/>
        <v>2213.71875</v>
      </c>
      <c r="I29" s="279" t="s">
        <v>936</v>
      </c>
      <c r="J29" s="279">
        <v>20</v>
      </c>
      <c r="K29" s="280">
        <f t="shared" si="1"/>
        <v>6024.375</v>
      </c>
      <c r="L29" s="280">
        <f t="shared" si="3"/>
        <v>44274.375</v>
      </c>
      <c r="M29" s="279">
        <f t="shared" si="4"/>
        <v>20123</v>
      </c>
      <c r="N29" s="279">
        <f t="shared" si="5"/>
        <v>17156</v>
      </c>
      <c r="O29" s="279">
        <f t="shared" si="5"/>
        <v>2967</v>
      </c>
      <c r="P29" s="280">
        <f t="shared" si="6"/>
        <v>24151.375</v>
      </c>
      <c r="Q29" s="330" t="s">
        <v>909</v>
      </c>
      <c r="R29" s="328" t="s">
        <v>782</v>
      </c>
      <c r="S29" s="279">
        <v>1913</v>
      </c>
      <c r="T29" s="279">
        <v>559</v>
      </c>
      <c r="U29" s="296">
        <f t="shared" si="7"/>
        <v>2472</v>
      </c>
      <c r="V29" s="328" t="s">
        <v>789</v>
      </c>
      <c r="W29" s="279">
        <v>1908</v>
      </c>
      <c r="X29" s="279">
        <v>301</v>
      </c>
      <c r="Y29" s="296">
        <f t="shared" si="8"/>
        <v>2209</v>
      </c>
      <c r="Z29" s="328" t="s">
        <v>790</v>
      </c>
      <c r="AA29" s="279">
        <v>1904</v>
      </c>
      <c r="AB29" s="279">
        <v>301</v>
      </c>
      <c r="AC29" s="296">
        <f t="shared" si="9"/>
        <v>2205</v>
      </c>
      <c r="AD29" s="328" t="s">
        <v>783</v>
      </c>
      <c r="AE29" s="279">
        <v>1904</v>
      </c>
      <c r="AF29" s="279">
        <v>301</v>
      </c>
      <c r="AG29" s="296">
        <f t="shared" si="10"/>
        <v>2205</v>
      </c>
      <c r="AH29" s="332" t="s">
        <v>794</v>
      </c>
      <c r="AI29" s="286">
        <v>1906</v>
      </c>
      <c r="AJ29" s="286">
        <v>301</v>
      </c>
      <c r="AK29" s="296">
        <f t="shared" si="11"/>
        <v>2207</v>
      </c>
      <c r="AL29" s="332" t="s">
        <v>801</v>
      </c>
      <c r="AM29" s="286">
        <v>1906</v>
      </c>
      <c r="AN29" s="286">
        <v>301</v>
      </c>
      <c r="AO29" s="296">
        <f t="shared" si="12"/>
        <v>2207</v>
      </c>
      <c r="AP29" s="286" t="s">
        <v>802</v>
      </c>
      <c r="AQ29" s="286">
        <v>1901</v>
      </c>
      <c r="AR29" s="286">
        <v>301</v>
      </c>
      <c r="AS29" s="296">
        <f t="shared" si="13"/>
        <v>2202</v>
      </c>
      <c r="AT29" s="332" t="s">
        <v>842</v>
      </c>
      <c r="AU29" s="286">
        <v>1901</v>
      </c>
      <c r="AV29" s="286">
        <v>301</v>
      </c>
      <c r="AW29" s="296">
        <f t="shared" si="23"/>
        <v>2202</v>
      </c>
      <c r="AX29" s="335">
        <v>39511</v>
      </c>
      <c r="AY29" s="286">
        <v>1913</v>
      </c>
      <c r="AZ29" s="286">
        <v>301</v>
      </c>
      <c r="BA29" s="296">
        <f t="shared" si="14"/>
        <v>2214</v>
      </c>
      <c r="BB29" s="286"/>
      <c r="BC29" s="286"/>
      <c r="BD29" s="286"/>
      <c r="BE29" s="296">
        <f t="shared" si="15"/>
        <v>0</v>
      </c>
      <c r="BF29" s="286"/>
      <c r="BG29" s="286"/>
      <c r="BH29" s="286"/>
      <c r="BI29" s="296">
        <f t="shared" si="24"/>
        <v>0</v>
      </c>
      <c r="BJ29" s="286"/>
      <c r="BK29" s="286"/>
      <c r="BL29" s="286"/>
      <c r="BM29" s="296">
        <f t="shared" si="16"/>
        <v>0</v>
      </c>
      <c r="BN29" s="286"/>
      <c r="BO29" s="286"/>
      <c r="BP29" s="286"/>
      <c r="BQ29" s="296">
        <f t="shared" si="17"/>
        <v>0</v>
      </c>
      <c r="BR29" s="286"/>
      <c r="BS29" s="286"/>
      <c r="BT29" s="286"/>
      <c r="BU29" s="296">
        <f t="shared" si="18"/>
        <v>0</v>
      </c>
      <c r="BV29" s="286"/>
      <c r="BW29" s="286"/>
      <c r="BX29" s="286"/>
      <c r="BY29" s="296">
        <f t="shared" si="19"/>
        <v>0</v>
      </c>
      <c r="BZ29" s="286"/>
      <c r="CA29" s="286"/>
      <c r="CB29" s="286"/>
      <c r="CC29" s="296">
        <f t="shared" si="20"/>
        <v>0</v>
      </c>
      <c r="CD29" s="286"/>
      <c r="CE29" s="286"/>
      <c r="CF29" s="286"/>
      <c r="CG29" s="296">
        <f t="shared" si="21"/>
        <v>0</v>
      </c>
      <c r="CH29" s="286"/>
      <c r="CI29" s="286"/>
      <c r="CJ29" s="286"/>
      <c r="CK29" s="286"/>
      <c r="CL29" s="286"/>
      <c r="CM29" s="286"/>
      <c r="CN29" s="286"/>
      <c r="CO29" s="286"/>
      <c r="CP29" s="286"/>
      <c r="CQ29" s="286"/>
      <c r="CR29" s="286"/>
      <c r="CS29" s="286"/>
      <c r="CT29" s="294">
        <v>1</v>
      </c>
      <c r="CU29" s="279">
        <v>38250</v>
      </c>
      <c r="CV29" s="278"/>
      <c r="CW29" s="278"/>
      <c r="CX29" s="278"/>
      <c r="CY29" s="278"/>
      <c r="CZ29" s="278">
        <v>1</v>
      </c>
      <c r="DA29" s="278">
        <v>38250</v>
      </c>
      <c r="DB29" s="278"/>
      <c r="DC29" s="278"/>
      <c r="DD29" s="278"/>
      <c r="DE29" s="278"/>
      <c r="DF29" s="278"/>
      <c r="DG29" s="278"/>
      <c r="DH29" s="278"/>
      <c r="DI29" s="288"/>
      <c r="DJ29" s="302">
        <f t="shared" si="22"/>
        <v>1</v>
      </c>
      <c r="DK29" s="302">
        <f t="shared" si="22"/>
        <v>38250</v>
      </c>
      <c r="DL29" s="131">
        <v>1</v>
      </c>
      <c r="DM29" s="131">
        <v>38250</v>
      </c>
      <c r="DN29" s="131"/>
      <c r="DO29" s="131"/>
      <c r="DP29" s="131"/>
      <c r="DQ29" s="290">
        <v>1</v>
      </c>
      <c r="DR29" s="289">
        <v>38250</v>
      </c>
      <c r="DS29" s="131"/>
      <c r="DT29" s="131"/>
      <c r="DU29" s="131"/>
      <c r="DV29" s="131"/>
      <c r="DW29" s="131"/>
    </row>
    <row r="30" spans="1:127" ht="63.75">
      <c r="A30" s="320">
        <v>23</v>
      </c>
      <c r="B30" s="327" t="s">
        <v>937</v>
      </c>
      <c r="C30" s="327" t="s">
        <v>938</v>
      </c>
      <c r="D30" s="327" t="s">
        <v>939</v>
      </c>
      <c r="E30" s="279">
        <v>29750</v>
      </c>
      <c r="F30" s="279">
        <v>20</v>
      </c>
      <c r="G30" s="279">
        <f t="shared" si="0"/>
        <v>234.28125</v>
      </c>
      <c r="H30" s="280">
        <f t="shared" si="2"/>
        <v>1721.78125</v>
      </c>
      <c r="I30" s="279" t="s">
        <v>940</v>
      </c>
      <c r="J30" s="279">
        <v>20</v>
      </c>
      <c r="K30" s="280">
        <f t="shared" si="1"/>
        <v>4685.625</v>
      </c>
      <c r="L30" s="280">
        <f t="shared" si="3"/>
        <v>34435.625</v>
      </c>
      <c r="M30" s="279">
        <f t="shared" si="4"/>
        <v>29553</v>
      </c>
      <c r="N30" s="279">
        <f t="shared" si="5"/>
        <v>25423</v>
      </c>
      <c r="O30" s="279">
        <f t="shared" si="5"/>
        <v>4130</v>
      </c>
      <c r="P30" s="280">
        <f t="shared" si="6"/>
        <v>4882.625</v>
      </c>
      <c r="Q30" s="328" t="s">
        <v>941</v>
      </c>
      <c r="R30" s="328" t="s">
        <v>897</v>
      </c>
      <c r="S30" s="279">
        <v>1478</v>
      </c>
      <c r="T30" s="279">
        <v>386</v>
      </c>
      <c r="U30" s="296">
        <f t="shared" si="7"/>
        <v>1864</v>
      </c>
      <c r="V30" s="328" t="s">
        <v>789</v>
      </c>
      <c r="W30" s="279">
        <v>1410</v>
      </c>
      <c r="X30" s="279">
        <v>234</v>
      </c>
      <c r="Y30" s="296">
        <f t="shared" si="8"/>
        <v>1644</v>
      </c>
      <c r="Z30" s="328" t="s">
        <v>790</v>
      </c>
      <c r="AA30" s="279">
        <v>1468</v>
      </c>
      <c r="AB30" s="279">
        <v>234</v>
      </c>
      <c r="AC30" s="296">
        <f t="shared" si="9"/>
        <v>1702</v>
      </c>
      <c r="AD30" s="328" t="s">
        <v>783</v>
      </c>
      <c r="AE30" s="279">
        <v>1445</v>
      </c>
      <c r="AF30" s="279">
        <v>234</v>
      </c>
      <c r="AG30" s="296">
        <f t="shared" si="10"/>
        <v>1679</v>
      </c>
      <c r="AH30" s="332" t="s">
        <v>794</v>
      </c>
      <c r="AI30" s="286">
        <v>1429</v>
      </c>
      <c r="AJ30" s="286">
        <v>234</v>
      </c>
      <c r="AK30" s="296">
        <f t="shared" si="11"/>
        <v>1663</v>
      </c>
      <c r="AL30" s="332" t="s">
        <v>802</v>
      </c>
      <c r="AM30" s="286">
        <v>1670</v>
      </c>
      <c r="AN30" s="286">
        <v>234</v>
      </c>
      <c r="AO30" s="296">
        <f t="shared" si="12"/>
        <v>1904</v>
      </c>
      <c r="AP30" s="332" t="s">
        <v>842</v>
      </c>
      <c r="AQ30" s="286">
        <v>1172</v>
      </c>
      <c r="AR30" s="286">
        <v>234</v>
      </c>
      <c r="AS30" s="296">
        <f t="shared" si="13"/>
        <v>1406</v>
      </c>
      <c r="AT30" s="335">
        <v>39511</v>
      </c>
      <c r="AU30" s="286">
        <v>1418</v>
      </c>
      <c r="AV30" s="286">
        <v>234</v>
      </c>
      <c r="AW30" s="296">
        <f t="shared" si="23"/>
        <v>1652</v>
      </c>
      <c r="AX30" s="286" t="s">
        <v>795</v>
      </c>
      <c r="AY30" s="286">
        <v>1418</v>
      </c>
      <c r="AZ30" s="286">
        <v>234</v>
      </c>
      <c r="BA30" s="296">
        <f t="shared" si="14"/>
        <v>1652</v>
      </c>
      <c r="BB30" s="335">
        <v>39669</v>
      </c>
      <c r="BC30" s="286">
        <v>1418</v>
      </c>
      <c r="BD30" s="286">
        <v>234</v>
      </c>
      <c r="BE30" s="296">
        <f t="shared" si="15"/>
        <v>1652</v>
      </c>
      <c r="BF30" s="286" t="s">
        <v>803</v>
      </c>
      <c r="BG30" s="286">
        <v>1488</v>
      </c>
      <c r="BH30" s="286">
        <v>234</v>
      </c>
      <c r="BI30" s="296">
        <f t="shared" si="24"/>
        <v>1722</v>
      </c>
      <c r="BJ30" s="335">
        <v>40058</v>
      </c>
      <c r="BK30" s="286">
        <v>1488</v>
      </c>
      <c r="BL30" s="286">
        <v>234</v>
      </c>
      <c r="BM30" s="296">
        <f t="shared" si="16"/>
        <v>1722</v>
      </c>
      <c r="BN30" s="332" t="s">
        <v>847</v>
      </c>
      <c r="BO30" s="286">
        <v>1488</v>
      </c>
      <c r="BP30" s="286">
        <v>234</v>
      </c>
      <c r="BQ30" s="296">
        <f t="shared" si="17"/>
        <v>1722</v>
      </c>
      <c r="BR30" s="332" t="s">
        <v>910</v>
      </c>
      <c r="BS30" s="286">
        <v>1164</v>
      </c>
      <c r="BT30" s="286">
        <v>468</v>
      </c>
      <c r="BU30" s="296">
        <f t="shared" si="18"/>
        <v>1632</v>
      </c>
      <c r="BV30" s="286" t="s">
        <v>853</v>
      </c>
      <c r="BW30" s="286">
        <v>1187</v>
      </c>
      <c r="BX30" s="286">
        <v>468</v>
      </c>
      <c r="BY30" s="296">
        <f t="shared" si="19"/>
        <v>1655</v>
      </c>
      <c r="BZ30" s="336">
        <v>40490</v>
      </c>
      <c r="CA30" s="286">
        <v>4282</v>
      </c>
      <c r="CB30" s="286"/>
      <c r="CC30" s="296">
        <f t="shared" si="20"/>
        <v>4282</v>
      </c>
      <c r="CD30" s="286"/>
      <c r="CE30" s="286"/>
      <c r="CF30" s="286"/>
      <c r="CG30" s="296">
        <f t="shared" si="21"/>
        <v>0</v>
      </c>
      <c r="CH30" s="286"/>
      <c r="CI30" s="286"/>
      <c r="CJ30" s="286"/>
      <c r="CK30" s="286"/>
      <c r="CL30" s="286"/>
      <c r="CM30" s="286"/>
      <c r="CN30" s="286"/>
      <c r="CO30" s="286"/>
      <c r="CP30" s="286"/>
      <c r="CQ30" s="286"/>
      <c r="CR30" s="286"/>
      <c r="CS30" s="286"/>
      <c r="CT30" s="294">
        <v>1</v>
      </c>
      <c r="CU30" s="279">
        <v>29750</v>
      </c>
      <c r="CV30" s="278"/>
      <c r="CW30" s="278"/>
      <c r="CX30" s="278"/>
      <c r="CY30" s="278"/>
      <c r="CZ30" s="278">
        <v>1</v>
      </c>
      <c r="DA30" s="278">
        <v>29750</v>
      </c>
      <c r="DB30" s="278"/>
      <c r="DC30" s="278"/>
      <c r="DD30" s="278"/>
      <c r="DE30" s="278"/>
      <c r="DF30" s="278"/>
      <c r="DG30" s="278"/>
      <c r="DH30" s="278"/>
      <c r="DI30" s="288"/>
      <c r="DJ30" s="302">
        <f t="shared" si="22"/>
        <v>1</v>
      </c>
      <c r="DK30" s="302">
        <f t="shared" si="22"/>
        <v>29750</v>
      </c>
      <c r="DL30" s="131">
        <v>1</v>
      </c>
      <c r="DM30" s="131">
        <v>29750</v>
      </c>
      <c r="DN30" s="131"/>
      <c r="DO30" s="131"/>
      <c r="DP30" s="131"/>
      <c r="DQ30" s="290">
        <v>1</v>
      </c>
      <c r="DR30" s="289">
        <v>29750</v>
      </c>
      <c r="DS30" s="131"/>
      <c r="DT30" s="131"/>
      <c r="DU30" s="131"/>
      <c r="DV30" s="131"/>
      <c r="DW30" s="131"/>
    </row>
    <row r="31" spans="1:127" ht="89.25">
      <c r="A31" s="320">
        <v>24</v>
      </c>
      <c r="B31" s="327" t="s">
        <v>942</v>
      </c>
      <c r="C31" s="327" t="s">
        <v>943</v>
      </c>
      <c r="D31" s="327" t="s">
        <v>944</v>
      </c>
      <c r="E31" s="279">
        <v>25500</v>
      </c>
      <c r="F31" s="279">
        <v>20</v>
      </c>
      <c r="G31" s="279">
        <f t="shared" si="0"/>
        <v>200.8125</v>
      </c>
      <c r="H31" s="280">
        <f t="shared" si="2"/>
        <v>1475.8125</v>
      </c>
      <c r="I31" s="279" t="s">
        <v>945</v>
      </c>
      <c r="J31" s="279">
        <v>20</v>
      </c>
      <c r="K31" s="280">
        <f t="shared" si="1"/>
        <v>4016.25</v>
      </c>
      <c r="L31" s="280">
        <f t="shared" si="3"/>
        <v>29516.25</v>
      </c>
      <c r="M31" s="279">
        <f t="shared" si="4"/>
        <v>11846</v>
      </c>
      <c r="N31" s="279">
        <f t="shared" si="5"/>
        <v>9597</v>
      </c>
      <c r="O31" s="279">
        <f t="shared" si="5"/>
        <v>2249</v>
      </c>
      <c r="P31" s="280">
        <f t="shared" si="6"/>
        <v>17670.25</v>
      </c>
      <c r="Q31" s="328" t="s">
        <v>915</v>
      </c>
      <c r="R31" s="328" t="s">
        <v>897</v>
      </c>
      <c r="S31" s="279">
        <v>1275</v>
      </c>
      <c r="T31" s="279">
        <v>239</v>
      </c>
      <c r="U31" s="296">
        <f t="shared" si="7"/>
        <v>1514</v>
      </c>
      <c r="V31" s="328" t="s">
        <v>789</v>
      </c>
      <c r="W31" s="279">
        <v>1275</v>
      </c>
      <c r="X31" s="279">
        <v>201</v>
      </c>
      <c r="Y31" s="296">
        <f t="shared" si="8"/>
        <v>1476</v>
      </c>
      <c r="Z31" s="328" t="s">
        <v>946</v>
      </c>
      <c r="AA31" s="279">
        <v>1275</v>
      </c>
      <c r="AB31" s="279">
        <v>201</v>
      </c>
      <c r="AC31" s="296">
        <f t="shared" si="9"/>
        <v>1476</v>
      </c>
      <c r="AD31" s="328" t="s">
        <v>783</v>
      </c>
      <c r="AE31" s="279">
        <v>1275</v>
      </c>
      <c r="AF31" s="279">
        <v>201</v>
      </c>
      <c r="AG31" s="296">
        <f t="shared" si="10"/>
        <v>1476</v>
      </c>
      <c r="AH31" s="286" t="s">
        <v>794</v>
      </c>
      <c r="AI31" s="286">
        <v>1275</v>
      </c>
      <c r="AJ31" s="286">
        <v>201</v>
      </c>
      <c r="AK31" s="296">
        <f t="shared" si="11"/>
        <v>1476</v>
      </c>
      <c r="AL31" s="286" t="s">
        <v>801</v>
      </c>
      <c r="AM31" s="286">
        <v>1275</v>
      </c>
      <c r="AN31" s="286">
        <v>201</v>
      </c>
      <c r="AO31" s="296">
        <f t="shared" si="12"/>
        <v>1476</v>
      </c>
      <c r="AP31" s="332" t="s">
        <v>842</v>
      </c>
      <c r="AQ31" s="286">
        <v>1074</v>
      </c>
      <c r="AR31" s="286">
        <v>402</v>
      </c>
      <c r="AS31" s="296">
        <f t="shared" si="13"/>
        <v>1476</v>
      </c>
      <c r="AT31" s="335">
        <v>39669</v>
      </c>
      <c r="AU31" s="286">
        <v>873</v>
      </c>
      <c r="AV31" s="286">
        <v>603</v>
      </c>
      <c r="AW31" s="296">
        <f t="shared" si="23"/>
        <v>1476</v>
      </c>
      <c r="AX31" s="286"/>
      <c r="AY31" s="286"/>
      <c r="AZ31" s="286"/>
      <c r="BA31" s="296">
        <f t="shared" si="14"/>
        <v>0</v>
      </c>
      <c r="BB31" s="286"/>
      <c r="BC31" s="286"/>
      <c r="BD31" s="286"/>
      <c r="BE31" s="296">
        <f t="shared" si="15"/>
        <v>0</v>
      </c>
      <c r="BF31" s="286"/>
      <c r="BG31" s="286"/>
      <c r="BH31" s="286"/>
      <c r="BI31" s="296">
        <f t="shared" si="24"/>
        <v>0</v>
      </c>
      <c r="BJ31" s="286"/>
      <c r="BK31" s="286"/>
      <c r="BL31" s="286"/>
      <c r="BM31" s="296">
        <f t="shared" si="16"/>
        <v>0</v>
      </c>
      <c r="BN31" s="286"/>
      <c r="BO31" s="286"/>
      <c r="BP31" s="286"/>
      <c r="BQ31" s="296">
        <f t="shared" si="17"/>
        <v>0</v>
      </c>
      <c r="BR31" s="286"/>
      <c r="BS31" s="286"/>
      <c r="BT31" s="286"/>
      <c r="BU31" s="296">
        <f t="shared" si="18"/>
        <v>0</v>
      </c>
      <c r="BV31" s="286"/>
      <c r="BW31" s="286"/>
      <c r="BX31" s="286"/>
      <c r="BY31" s="296">
        <f t="shared" si="19"/>
        <v>0</v>
      </c>
      <c r="BZ31" s="286"/>
      <c r="CA31" s="286"/>
      <c r="CB31" s="286"/>
      <c r="CC31" s="296">
        <f t="shared" si="20"/>
        <v>0</v>
      </c>
      <c r="CD31" s="286"/>
      <c r="CE31" s="286"/>
      <c r="CF31" s="286"/>
      <c r="CG31" s="296">
        <f t="shared" si="21"/>
        <v>0</v>
      </c>
      <c r="CH31" s="286"/>
      <c r="CI31" s="286"/>
      <c r="CJ31" s="286"/>
      <c r="CK31" s="286"/>
      <c r="CL31" s="286"/>
      <c r="CM31" s="286"/>
      <c r="CN31" s="286"/>
      <c r="CO31" s="286"/>
      <c r="CP31" s="286"/>
      <c r="CQ31" s="286"/>
      <c r="CR31" s="286"/>
      <c r="CS31" s="286"/>
      <c r="CT31" s="294">
        <v>1</v>
      </c>
      <c r="CU31" s="279">
        <v>25500</v>
      </c>
      <c r="CV31" s="278"/>
      <c r="CW31" s="278"/>
      <c r="CX31" s="278"/>
      <c r="CY31" s="278"/>
      <c r="CZ31" s="278"/>
      <c r="DA31" s="278"/>
      <c r="DB31" s="278">
        <v>1</v>
      </c>
      <c r="DC31" s="278">
        <v>25500</v>
      </c>
      <c r="DD31" s="278"/>
      <c r="DE31" s="278"/>
      <c r="DF31" s="278"/>
      <c r="DG31" s="278"/>
      <c r="DH31" s="278"/>
      <c r="DI31" s="288"/>
      <c r="DJ31" s="302">
        <f t="shared" si="22"/>
        <v>1</v>
      </c>
      <c r="DK31" s="302">
        <f t="shared" si="22"/>
        <v>25500</v>
      </c>
      <c r="DL31" s="131">
        <v>1</v>
      </c>
      <c r="DM31" s="131">
        <v>25500</v>
      </c>
      <c r="DN31" s="131"/>
      <c r="DO31" s="131"/>
      <c r="DP31" s="131"/>
      <c r="DQ31" s="290">
        <v>1</v>
      </c>
      <c r="DR31" s="289">
        <v>25500</v>
      </c>
      <c r="DS31" s="131"/>
      <c r="DT31" s="131"/>
      <c r="DU31" s="131"/>
      <c r="DV31" s="131"/>
      <c r="DW31" s="131"/>
    </row>
    <row r="32" spans="1:127" ht="63.75">
      <c r="A32" s="320">
        <v>25</v>
      </c>
      <c r="B32" s="327" t="s">
        <v>947</v>
      </c>
      <c r="C32" s="327" t="s">
        <v>948</v>
      </c>
      <c r="D32" s="327" t="s">
        <v>949</v>
      </c>
      <c r="E32" s="279">
        <v>34000</v>
      </c>
      <c r="F32" s="279">
        <v>20</v>
      </c>
      <c r="G32" s="279">
        <f t="shared" si="0"/>
        <v>267.75</v>
      </c>
      <c r="H32" s="280">
        <f t="shared" si="2"/>
        <v>1967.75</v>
      </c>
      <c r="I32" s="279" t="s">
        <v>950</v>
      </c>
      <c r="J32" s="279">
        <v>20</v>
      </c>
      <c r="K32" s="280">
        <f t="shared" si="1"/>
        <v>5355</v>
      </c>
      <c r="L32" s="280">
        <f t="shared" si="3"/>
        <v>39355</v>
      </c>
      <c r="M32" s="279">
        <f t="shared" si="4"/>
        <v>17658</v>
      </c>
      <c r="N32" s="279">
        <f t="shared" si="5"/>
        <v>14157</v>
      </c>
      <c r="O32" s="279">
        <f t="shared" si="5"/>
        <v>3501</v>
      </c>
      <c r="P32" s="280">
        <f t="shared" si="6"/>
        <v>21697</v>
      </c>
      <c r="Q32" s="328" t="s">
        <v>951</v>
      </c>
      <c r="R32" s="295" t="s">
        <v>897</v>
      </c>
      <c r="S32" s="279">
        <v>1695</v>
      </c>
      <c r="T32" s="279">
        <v>285</v>
      </c>
      <c r="U32" s="296">
        <f t="shared" si="7"/>
        <v>1980</v>
      </c>
      <c r="V32" s="328" t="s">
        <v>789</v>
      </c>
      <c r="W32" s="279">
        <v>1696</v>
      </c>
      <c r="X32" s="279">
        <v>268</v>
      </c>
      <c r="Y32" s="296">
        <f t="shared" si="8"/>
        <v>1964</v>
      </c>
      <c r="Z32" s="328" t="s">
        <v>790</v>
      </c>
      <c r="AA32" s="279">
        <v>1688</v>
      </c>
      <c r="AB32" s="279">
        <v>268</v>
      </c>
      <c r="AC32" s="296">
        <f t="shared" si="9"/>
        <v>1956</v>
      </c>
      <c r="AD32" s="328" t="s">
        <v>783</v>
      </c>
      <c r="AE32" s="279">
        <v>1691</v>
      </c>
      <c r="AF32" s="279">
        <v>268</v>
      </c>
      <c r="AG32" s="296">
        <f t="shared" si="10"/>
        <v>1959</v>
      </c>
      <c r="AH32" s="286" t="s">
        <v>801</v>
      </c>
      <c r="AI32" s="286">
        <v>1415</v>
      </c>
      <c r="AJ32" s="286">
        <v>536</v>
      </c>
      <c r="AK32" s="296">
        <f t="shared" si="11"/>
        <v>1951</v>
      </c>
      <c r="AL32" s="335">
        <v>39511</v>
      </c>
      <c r="AM32" s="286">
        <v>1164</v>
      </c>
      <c r="AN32" s="286">
        <v>804</v>
      </c>
      <c r="AO32" s="296">
        <f t="shared" si="12"/>
        <v>1968</v>
      </c>
      <c r="AP32" s="286" t="s">
        <v>795</v>
      </c>
      <c r="AQ32" s="286">
        <v>1694</v>
      </c>
      <c r="AR32" s="286">
        <v>268</v>
      </c>
      <c r="AS32" s="296">
        <f t="shared" si="13"/>
        <v>1962</v>
      </c>
      <c r="AT32" s="335">
        <v>39669</v>
      </c>
      <c r="AU32" s="286">
        <v>1694</v>
      </c>
      <c r="AV32" s="286">
        <v>268</v>
      </c>
      <c r="AW32" s="296">
        <f t="shared" si="23"/>
        <v>1962</v>
      </c>
      <c r="AX32" s="335">
        <v>40058</v>
      </c>
      <c r="AY32" s="286">
        <v>1420</v>
      </c>
      <c r="AZ32" s="286">
        <v>536</v>
      </c>
      <c r="BA32" s="296">
        <f t="shared" si="14"/>
        <v>1956</v>
      </c>
      <c r="BB32" s="286"/>
      <c r="BC32" s="286"/>
      <c r="BD32" s="286"/>
      <c r="BE32" s="296">
        <f t="shared" si="15"/>
        <v>0</v>
      </c>
      <c r="BF32" s="286"/>
      <c r="BG32" s="286"/>
      <c r="BH32" s="286"/>
      <c r="BI32" s="296">
        <f t="shared" si="24"/>
        <v>0</v>
      </c>
      <c r="BJ32" s="286"/>
      <c r="BK32" s="286"/>
      <c r="BL32" s="286"/>
      <c r="BM32" s="296">
        <f t="shared" si="16"/>
        <v>0</v>
      </c>
      <c r="BN32" s="286"/>
      <c r="BO32" s="286"/>
      <c r="BP32" s="286"/>
      <c r="BQ32" s="296">
        <f t="shared" si="17"/>
        <v>0</v>
      </c>
      <c r="BR32" s="286"/>
      <c r="BS32" s="286"/>
      <c r="BT32" s="286"/>
      <c r="BU32" s="296">
        <f t="shared" si="18"/>
        <v>0</v>
      </c>
      <c r="BV32" s="286"/>
      <c r="BW32" s="286"/>
      <c r="BX32" s="286"/>
      <c r="BY32" s="296">
        <f t="shared" si="19"/>
        <v>0</v>
      </c>
      <c r="BZ32" s="286"/>
      <c r="CA32" s="286"/>
      <c r="CB32" s="286"/>
      <c r="CC32" s="296">
        <f t="shared" si="20"/>
        <v>0</v>
      </c>
      <c r="CD32" s="286"/>
      <c r="CE32" s="286"/>
      <c r="CF32" s="286"/>
      <c r="CG32" s="296">
        <f t="shared" si="21"/>
        <v>0</v>
      </c>
      <c r="CH32" s="286"/>
      <c r="CI32" s="286"/>
      <c r="CJ32" s="286"/>
      <c r="CK32" s="286"/>
      <c r="CL32" s="286"/>
      <c r="CM32" s="286"/>
      <c r="CN32" s="286"/>
      <c r="CO32" s="286"/>
      <c r="CP32" s="286"/>
      <c r="CQ32" s="286"/>
      <c r="CR32" s="286"/>
      <c r="CS32" s="286"/>
      <c r="CT32" s="294">
        <v>1</v>
      </c>
      <c r="CU32" s="279">
        <v>34000</v>
      </c>
      <c r="CV32" s="278"/>
      <c r="CW32" s="278"/>
      <c r="CX32" s="278"/>
      <c r="CY32" s="278"/>
      <c r="CZ32" s="278"/>
      <c r="DA32" s="278"/>
      <c r="DB32" s="278">
        <v>1</v>
      </c>
      <c r="DC32" s="278">
        <v>34000</v>
      </c>
      <c r="DD32" s="278"/>
      <c r="DE32" s="278"/>
      <c r="DF32" s="278"/>
      <c r="DG32" s="278"/>
      <c r="DH32" s="278"/>
      <c r="DI32" s="288"/>
      <c r="DJ32" s="302">
        <f t="shared" si="22"/>
        <v>1</v>
      </c>
      <c r="DK32" s="302">
        <f t="shared" si="22"/>
        <v>34000</v>
      </c>
      <c r="DL32" s="131">
        <v>1</v>
      </c>
      <c r="DM32" s="131">
        <v>34000</v>
      </c>
      <c r="DN32" s="131"/>
      <c r="DO32" s="131"/>
      <c r="DP32" s="131"/>
      <c r="DQ32" s="290">
        <v>1</v>
      </c>
      <c r="DR32" s="289">
        <v>34000</v>
      </c>
      <c r="DS32" s="131"/>
      <c r="DT32" s="131"/>
      <c r="DU32" s="131"/>
      <c r="DV32" s="131"/>
      <c r="DW32" s="131"/>
    </row>
    <row r="33" spans="1:127" ht="38.25">
      <c r="A33" s="320">
        <v>26</v>
      </c>
      <c r="B33" s="327" t="s">
        <v>952</v>
      </c>
      <c r="C33" s="327" t="s">
        <v>953</v>
      </c>
      <c r="D33" s="327" t="s">
        <v>949</v>
      </c>
      <c r="E33" s="279">
        <v>34000</v>
      </c>
      <c r="F33" s="279">
        <v>20</v>
      </c>
      <c r="G33" s="279">
        <f t="shared" si="0"/>
        <v>267.75</v>
      </c>
      <c r="H33" s="280">
        <f t="shared" si="2"/>
        <v>1967.75</v>
      </c>
      <c r="I33" s="279" t="s">
        <v>954</v>
      </c>
      <c r="J33" s="279">
        <v>20</v>
      </c>
      <c r="K33" s="280">
        <f t="shared" si="1"/>
        <v>5355</v>
      </c>
      <c r="L33" s="280">
        <f t="shared" si="3"/>
        <v>39355</v>
      </c>
      <c r="M33" s="279">
        <f t="shared" si="4"/>
        <v>29614</v>
      </c>
      <c r="N33" s="279">
        <f t="shared" si="5"/>
        <v>24862</v>
      </c>
      <c r="O33" s="279">
        <f t="shared" si="5"/>
        <v>4752</v>
      </c>
      <c r="P33" s="280">
        <f t="shared" si="6"/>
        <v>9741</v>
      </c>
      <c r="Q33" s="328" t="s">
        <v>955</v>
      </c>
      <c r="R33" s="328" t="s">
        <v>782</v>
      </c>
      <c r="S33" s="279">
        <v>1695</v>
      </c>
      <c r="T33" s="279">
        <v>464</v>
      </c>
      <c r="U33" s="296">
        <f t="shared" si="7"/>
        <v>2159</v>
      </c>
      <c r="V33" s="328" t="s">
        <v>789</v>
      </c>
      <c r="W33" s="279">
        <v>1696</v>
      </c>
      <c r="X33" s="279">
        <v>268</v>
      </c>
      <c r="Y33" s="296">
        <f t="shared" si="8"/>
        <v>1964</v>
      </c>
      <c r="Z33" s="328" t="s">
        <v>790</v>
      </c>
      <c r="AA33" s="279">
        <v>1689</v>
      </c>
      <c r="AB33" s="279">
        <v>268</v>
      </c>
      <c r="AC33" s="296">
        <f t="shared" si="9"/>
        <v>1957</v>
      </c>
      <c r="AD33" s="328" t="s">
        <v>783</v>
      </c>
      <c r="AE33" s="279">
        <v>1688</v>
      </c>
      <c r="AF33" s="279">
        <v>268</v>
      </c>
      <c r="AG33" s="296">
        <f t="shared" si="10"/>
        <v>1956</v>
      </c>
      <c r="AH33" s="332" t="s">
        <v>794</v>
      </c>
      <c r="AI33" s="286">
        <v>1693</v>
      </c>
      <c r="AJ33" s="286">
        <v>268</v>
      </c>
      <c r="AK33" s="296">
        <f t="shared" si="11"/>
        <v>1961</v>
      </c>
      <c r="AL33" s="332" t="s">
        <v>801</v>
      </c>
      <c r="AM33" s="286">
        <v>1693</v>
      </c>
      <c r="AN33" s="286">
        <v>268</v>
      </c>
      <c r="AO33" s="296">
        <f t="shared" si="12"/>
        <v>1961</v>
      </c>
      <c r="AP33" s="332" t="s">
        <v>802</v>
      </c>
      <c r="AQ33" s="286">
        <v>1689</v>
      </c>
      <c r="AR33" s="286">
        <v>268</v>
      </c>
      <c r="AS33" s="296">
        <f t="shared" si="13"/>
        <v>1957</v>
      </c>
      <c r="AT33" s="335">
        <v>39511</v>
      </c>
      <c r="AU33" s="286">
        <v>1415</v>
      </c>
      <c r="AV33" s="286">
        <v>536</v>
      </c>
      <c r="AW33" s="296">
        <f t="shared" si="23"/>
        <v>1951</v>
      </c>
      <c r="AX33" s="286" t="s">
        <v>795</v>
      </c>
      <c r="AY33" s="286">
        <v>1694</v>
      </c>
      <c r="AZ33" s="286">
        <v>268</v>
      </c>
      <c r="BA33" s="296">
        <f t="shared" si="14"/>
        <v>1962</v>
      </c>
      <c r="BB33" s="335">
        <v>39669</v>
      </c>
      <c r="BC33" s="286">
        <v>1695</v>
      </c>
      <c r="BD33" s="286">
        <v>268</v>
      </c>
      <c r="BE33" s="296">
        <f t="shared" si="15"/>
        <v>1963</v>
      </c>
      <c r="BF33" s="335">
        <v>40058</v>
      </c>
      <c r="BG33" s="286">
        <v>1421</v>
      </c>
      <c r="BH33" s="286">
        <v>536</v>
      </c>
      <c r="BI33" s="296">
        <f t="shared" si="24"/>
        <v>1957</v>
      </c>
      <c r="BJ33" s="332" t="s">
        <v>847</v>
      </c>
      <c r="BK33" s="286">
        <v>3662</v>
      </c>
      <c r="BL33" s="286">
        <v>268</v>
      </c>
      <c r="BM33" s="296">
        <f t="shared" si="16"/>
        <v>3930</v>
      </c>
      <c r="BN33" s="332" t="s">
        <v>910</v>
      </c>
      <c r="BO33" s="286">
        <v>1432</v>
      </c>
      <c r="BP33" s="286">
        <v>536</v>
      </c>
      <c r="BQ33" s="296">
        <f t="shared" si="17"/>
        <v>1968</v>
      </c>
      <c r="BR33" s="335">
        <v>40239</v>
      </c>
      <c r="BS33" s="286">
        <v>1700</v>
      </c>
      <c r="BT33" s="286">
        <v>268</v>
      </c>
      <c r="BU33" s="296">
        <f t="shared" si="18"/>
        <v>1968</v>
      </c>
      <c r="BV33" s="286"/>
      <c r="BW33" s="286"/>
      <c r="BX33" s="286"/>
      <c r="BY33" s="296">
        <f t="shared" si="19"/>
        <v>0</v>
      </c>
      <c r="BZ33" s="286"/>
      <c r="CA33" s="286"/>
      <c r="CB33" s="286"/>
      <c r="CC33" s="296">
        <f t="shared" si="20"/>
        <v>0</v>
      </c>
      <c r="CD33" s="286"/>
      <c r="CE33" s="286"/>
      <c r="CF33" s="286"/>
      <c r="CG33" s="296">
        <f t="shared" si="21"/>
        <v>0</v>
      </c>
      <c r="CH33" s="286"/>
      <c r="CI33" s="286"/>
      <c r="CJ33" s="286"/>
      <c r="CK33" s="286"/>
      <c r="CL33" s="286"/>
      <c r="CM33" s="286"/>
      <c r="CN33" s="286"/>
      <c r="CO33" s="286"/>
      <c r="CP33" s="286"/>
      <c r="CQ33" s="286"/>
      <c r="CR33" s="286"/>
      <c r="CS33" s="286"/>
      <c r="CT33" s="294">
        <v>1</v>
      </c>
      <c r="CU33" s="279">
        <v>34000</v>
      </c>
      <c r="CV33" s="278"/>
      <c r="CW33" s="278"/>
      <c r="CX33" s="278"/>
      <c r="CY33" s="278"/>
      <c r="CZ33" s="278"/>
      <c r="DA33" s="278"/>
      <c r="DB33" s="278">
        <v>1</v>
      </c>
      <c r="DC33" s="278">
        <v>34000</v>
      </c>
      <c r="DD33" s="278"/>
      <c r="DE33" s="278"/>
      <c r="DF33" s="278"/>
      <c r="DG33" s="278"/>
      <c r="DH33" s="278"/>
      <c r="DI33" s="288"/>
      <c r="DJ33" s="302">
        <f t="shared" si="22"/>
        <v>1</v>
      </c>
      <c r="DK33" s="302">
        <f t="shared" si="22"/>
        <v>34000</v>
      </c>
      <c r="DL33" s="131">
        <v>1</v>
      </c>
      <c r="DM33" s="131">
        <v>34000</v>
      </c>
      <c r="DN33" s="131"/>
      <c r="DO33" s="131"/>
      <c r="DP33" s="131"/>
      <c r="DQ33" s="290">
        <v>1</v>
      </c>
      <c r="DR33" s="289">
        <v>34000</v>
      </c>
      <c r="DS33" s="131"/>
      <c r="DT33" s="131"/>
      <c r="DU33" s="131"/>
      <c r="DV33" s="131"/>
      <c r="DW33" s="131"/>
    </row>
    <row r="34" spans="1:127" ht="76.5">
      <c r="A34" s="320">
        <v>27</v>
      </c>
      <c r="B34" s="327" t="s">
        <v>956</v>
      </c>
      <c r="C34" s="327" t="s">
        <v>957</v>
      </c>
      <c r="D34" s="327" t="s">
        <v>949</v>
      </c>
      <c r="E34" s="279">
        <v>34000</v>
      </c>
      <c r="F34" s="279">
        <v>20</v>
      </c>
      <c r="G34" s="279">
        <f t="shared" si="0"/>
        <v>267.75</v>
      </c>
      <c r="H34" s="280">
        <f t="shared" si="2"/>
        <v>1967.75</v>
      </c>
      <c r="I34" s="279" t="s">
        <v>958</v>
      </c>
      <c r="J34" s="279">
        <v>20</v>
      </c>
      <c r="K34" s="280">
        <f t="shared" si="1"/>
        <v>5355</v>
      </c>
      <c r="L34" s="280">
        <f t="shared" si="3"/>
        <v>39355</v>
      </c>
      <c r="M34" s="279">
        <f t="shared" si="4"/>
        <v>23327</v>
      </c>
      <c r="N34" s="279">
        <f t="shared" si="5"/>
        <v>19128</v>
      </c>
      <c r="O34" s="279">
        <f t="shared" si="5"/>
        <v>4199</v>
      </c>
      <c r="P34" s="280">
        <f t="shared" si="6"/>
        <v>16028</v>
      </c>
      <c r="Q34" s="328" t="s">
        <v>959</v>
      </c>
      <c r="R34" s="328" t="s">
        <v>782</v>
      </c>
      <c r="S34" s="279">
        <v>1695</v>
      </c>
      <c r="T34" s="279">
        <v>447</v>
      </c>
      <c r="U34" s="296">
        <f t="shared" si="7"/>
        <v>2142</v>
      </c>
      <c r="V34" s="328" t="s">
        <v>789</v>
      </c>
      <c r="W34" s="279">
        <v>1696</v>
      </c>
      <c r="X34" s="279">
        <v>268</v>
      </c>
      <c r="Y34" s="296">
        <f t="shared" si="8"/>
        <v>1964</v>
      </c>
      <c r="Z34" s="328" t="s">
        <v>790</v>
      </c>
      <c r="AA34" s="279">
        <v>1688</v>
      </c>
      <c r="AB34" s="279">
        <v>268</v>
      </c>
      <c r="AC34" s="296">
        <f t="shared" si="9"/>
        <v>1956</v>
      </c>
      <c r="AD34" s="328" t="s">
        <v>783</v>
      </c>
      <c r="AE34" s="279">
        <v>1691</v>
      </c>
      <c r="AF34" s="279">
        <v>268</v>
      </c>
      <c r="AG34" s="296">
        <f t="shared" si="10"/>
        <v>1959</v>
      </c>
      <c r="AH34" s="286" t="s">
        <v>794</v>
      </c>
      <c r="AI34" s="286">
        <v>1682</v>
      </c>
      <c r="AJ34" s="286">
        <v>268</v>
      </c>
      <c r="AK34" s="296">
        <f t="shared" si="11"/>
        <v>1950</v>
      </c>
      <c r="AL34" s="286" t="s">
        <v>801</v>
      </c>
      <c r="AM34" s="286">
        <v>1693</v>
      </c>
      <c r="AN34" s="286">
        <v>268</v>
      </c>
      <c r="AO34" s="296">
        <f t="shared" si="12"/>
        <v>1961</v>
      </c>
      <c r="AP34" s="286" t="s">
        <v>795</v>
      </c>
      <c r="AQ34" s="286">
        <v>6879</v>
      </c>
      <c r="AR34" s="286">
        <v>1072</v>
      </c>
      <c r="AS34" s="296">
        <f t="shared" si="13"/>
        <v>7951</v>
      </c>
      <c r="AT34" s="286" t="s">
        <v>848</v>
      </c>
      <c r="AU34" s="286">
        <v>382</v>
      </c>
      <c r="AV34" s="286">
        <v>1340</v>
      </c>
      <c r="AW34" s="296">
        <f t="shared" si="23"/>
        <v>1722</v>
      </c>
      <c r="AX34" s="336">
        <v>40490</v>
      </c>
      <c r="AY34" s="286">
        <v>1722</v>
      </c>
      <c r="AZ34" s="286"/>
      <c r="BA34" s="296">
        <f t="shared" si="14"/>
        <v>1722</v>
      </c>
      <c r="BB34" s="286"/>
      <c r="BC34" s="286"/>
      <c r="BD34" s="286"/>
      <c r="BE34" s="296">
        <f t="shared" si="15"/>
        <v>0</v>
      </c>
      <c r="BF34" s="286"/>
      <c r="BG34" s="286"/>
      <c r="BH34" s="286"/>
      <c r="BI34" s="296">
        <f t="shared" si="24"/>
        <v>0</v>
      </c>
      <c r="BJ34" s="286"/>
      <c r="BK34" s="286"/>
      <c r="BL34" s="286"/>
      <c r="BM34" s="296">
        <f t="shared" si="16"/>
        <v>0</v>
      </c>
      <c r="BN34" s="286"/>
      <c r="BO34" s="286"/>
      <c r="BP34" s="286"/>
      <c r="BQ34" s="296">
        <f t="shared" si="17"/>
        <v>0</v>
      </c>
      <c r="BR34" s="286"/>
      <c r="BS34" s="286"/>
      <c r="BT34" s="286"/>
      <c r="BU34" s="296">
        <f t="shared" si="18"/>
        <v>0</v>
      </c>
      <c r="BV34" s="286"/>
      <c r="BW34" s="286"/>
      <c r="BX34" s="286"/>
      <c r="BY34" s="296">
        <f t="shared" si="19"/>
        <v>0</v>
      </c>
      <c r="BZ34" s="286"/>
      <c r="CA34" s="286"/>
      <c r="CB34" s="286"/>
      <c r="CC34" s="296">
        <f t="shared" si="20"/>
        <v>0</v>
      </c>
      <c r="CD34" s="286"/>
      <c r="CE34" s="286"/>
      <c r="CF34" s="286"/>
      <c r="CG34" s="296">
        <f t="shared" si="21"/>
        <v>0</v>
      </c>
      <c r="CH34" s="286"/>
      <c r="CI34" s="286"/>
      <c r="CJ34" s="286"/>
      <c r="CK34" s="286"/>
      <c r="CL34" s="286"/>
      <c r="CM34" s="286"/>
      <c r="CN34" s="286"/>
      <c r="CO34" s="286"/>
      <c r="CP34" s="286"/>
      <c r="CQ34" s="286"/>
      <c r="CR34" s="286"/>
      <c r="CS34" s="286"/>
      <c r="CT34" s="294">
        <v>1</v>
      </c>
      <c r="CU34" s="279">
        <v>34000</v>
      </c>
      <c r="CV34" s="278"/>
      <c r="CW34" s="278"/>
      <c r="CX34" s="278"/>
      <c r="CY34" s="278"/>
      <c r="CZ34" s="278"/>
      <c r="DA34" s="278"/>
      <c r="DB34" s="278">
        <v>1</v>
      </c>
      <c r="DC34" s="278">
        <v>34000</v>
      </c>
      <c r="DD34" s="278"/>
      <c r="DE34" s="278"/>
      <c r="DF34" s="278"/>
      <c r="DG34" s="278"/>
      <c r="DH34" s="278"/>
      <c r="DI34" s="288"/>
      <c r="DJ34" s="302">
        <f t="shared" si="22"/>
        <v>1</v>
      </c>
      <c r="DK34" s="302">
        <f t="shared" si="22"/>
        <v>34000</v>
      </c>
      <c r="DL34" s="131">
        <v>1</v>
      </c>
      <c r="DM34" s="131">
        <v>34000</v>
      </c>
      <c r="DN34" s="131"/>
      <c r="DO34" s="131"/>
      <c r="DP34" s="131"/>
      <c r="DQ34" s="290">
        <v>1</v>
      </c>
      <c r="DR34" s="289">
        <v>34000</v>
      </c>
      <c r="DS34" s="131"/>
      <c r="DT34" s="131"/>
      <c r="DU34" s="131"/>
      <c r="DV34" s="131"/>
      <c r="DW34" s="131"/>
    </row>
    <row r="35" spans="1:127" ht="76.5">
      <c r="A35" s="320">
        <v>28</v>
      </c>
      <c r="B35" s="327" t="s">
        <v>960</v>
      </c>
      <c r="C35" s="327" t="s">
        <v>961</v>
      </c>
      <c r="D35" s="327" t="s">
        <v>962</v>
      </c>
      <c r="E35" s="279">
        <v>42500</v>
      </c>
      <c r="F35" s="279">
        <v>20</v>
      </c>
      <c r="G35" s="279">
        <f t="shared" si="0"/>
        <v>334.6875</v>
      </c>
      <c r="H35" s="280">
        <f t="shared" si="2"/>
        <v>2459.6875</v>
      </c>
      <c r="I35" s="279" t="s">
        <v>963</v>
      </c>
      <c r="J35" s="279">
        <v>20</v>
      </c>
      <c r="K35" s="280">
        <f t="shared" si="1"/>
        <v>6693.75</v>
      </c>
      <c r="L35" s="280">
        <f t="shared" si="3"/>
        <v>49193.75</v>
      </c>
      <c r="M35" s="279">
        <f t="shared" si="4"/>
        <v>39836</v>
      </c>
      <c r="N35" s="279">
        <f t="shared" si="5"/>
        <v>33471</v>
      </c>
      <c r="O35" s="279">
        <f t="shared" si="5"/>
        <v>6365</v>
      </c>
      <c r="P35" s="280">
        <f t="shared" si="6"/>
        <v>9357.75</v>
      </c>
      <c r="Q35" s="328" t="s">
        <v>964</v>
      </c>
      <c r="R35" s="295" t="s">
        <v>897</v>
      </c>
      <c r="S35" s="279">
        <v>2105</v>
      </c>
      <c r="T35" s="279">
        <v>335</v>
      </c>
      <c r="U35" s="296">
        <f t="shared" si="7"/>
        <v>2440</v>
      </c>
      <c r="V35" s="328" t="s">
        <v>789</v>
      </c>
      <c r="W35" s="279">
        <v>2107</v>
      </c>
      <c r="X35" s="279">
        <v>335</v>
      </c>
      <c r="Y35" s="296">
        <f t="shared" si="8"/>
        <v>2442</v>
      </c>
      <c r="Z35" s="328" t="s">
        <v>790</v>
      </c>
      <c r="AA35" s="279">
        <v>2107</v>
      </c>
      <c r="AB35" s="279">
        <v>335</v>
      </c>
      <c r="AC35" s="296">
        <f t="shared" si="9"/>
        <v>2442</v>
      </c>
      <c r="AD35" s="328" t="s">
        <v>783</v>
      </c>
      <c r="AE35" s="279">
        <v>2113</v>
      </c>
      <c r="AF35" s="279">
        <v>335</v>
      </c>
      <c r="AG35" s="296">
        <f t="shared" si="10"/>
        <v>2448</v>
      </c>
      <c r="AH35" s="286" t="s">
        <v>794</v>
      </c>
      <c r="AI35" s="286">
        <v>2121</v>
      </c>
      <c r="AJ35" s="286">
        <v>335</v>
      </c>
      <c r="AK35" s="296">
        <f t="shared" si="11"/>
        <v>2456</v>
      </c>
      <c r="AL35" s="332" t="s">
        <v>802</v>
      </c>
      <c r="AM35" s="286">
        <v>3880</v>
      </c>
      <c r="AN35" s="286">
        <v>1005</v>
      </c>
      <c r="AO35" s="296">
        <f t="shared" si="12"/>
        <v>4885</v>
      </c>
      <c r="AP35" s="335">
        <v>39511</v>
      </c>
      <c r="AQ35" s="286">
        <v>1755</v>
      </c>
      <c r="AR35" s="286">
        <v>670</v>
      </c>
      <c r="AS35" s="296">
        <f t="shared" si="13"/>
        <v>2425</v>
      </c>
      <c r="AT35" s="286" t="s">
        <v>795</v>
      </c>
      <c r="AU35" s="286">
        <v>4585</v>
      </c>
      <c r="AV35" s="286">
        <v>335</v>
      </c>
      <c r="AW35" s="296">
        <f t="shared" si="23"/>
        <v>4920</v>
      </c>
      <c r="AX35" s="332" t="s">
        <v>847</v>
      </c>
      <c r="AY35" s="286">
        <v>4625</v>
      </c>
      <c r="AZ35" s="286">
        <v>1340</v>
      </c>
      <c r="BA35" s="296">
        <f t="shared" si="14"/>
        <v>5965</v>
      </c>
      <c r="BB35" s="286" t="s">
        <v>848</v>
      </c>
      <c r="BC35" s="286">
        <v>2113</v>
      </c>
      <c r="BD35" s="286">
        <v>335</v>
      </c>
      <c r="BE35" s="296">
        <f t="shared" si="15"/>
        <v>2448</v>
      </c>
      <c r="BF35" s="286" t="s">
        <v>853</v>
      </c>
      <c r="BG35" s="286">
        <v>5960</v>
      </c>
      <c r="BH35" s="286">
        <v>1005</v>
      </c>
      <c r="BI35" s="296">
        <f t="shared" si="24"/>
        <v>6965</v>
      </c>
      <c r="BJ35" s="286"/>
      <c r="BK35" s="286"/>
      <c r="BL35" s="286"/>
      <c r="BM35" s="296">
        <f t="shared" si="16"/>
        <v>0</v>
      </c>
      <c r="BN35" s="286"/>
      <c r="BO35" s="286"/>
      <c r="BP35" s="286"/>
      <c r="BQ35" s="296">
        <f t="shared" si="17"/>
        <v>0</v>
      </c>
      <c r="BR35" s="286"/>
      <c r="BS35" s="286"/>
      <c r="BT35" s="286"/>
      <c r="BU35" s="296">
        <f t="shared" si="18"/>
        <v>0</v>
      </c>
      <c r="BV35" s="286"/>
      <c r="BW35" s="286"/>
      <c r="BX35" s="286"/>
      <c r="BY35" s="296">
        <f t="shared" si="19"/>
        <v>0</v>
      </c>
      <c r="BZ35" s="286"/>
      <c r="CA35" s="286"/>
      <c r="CB35" s="286"/>
      <c r="CC35" s="296">
        <f t="shared" si="20"/>
        <v>0</v>
      </c>
      <c r="CD35" s="286"/>
      <c r="CE35" s="286"/>
      <c r="CF35" s="286"/>
      <c r="CG35" s="296">
        <f t="shared" si="21"/>
        <v>0</v>
      </c>
      <c r="CH35" s="286"/>
      <c r="CI35" s="286"/>
      <c r="CJ35" s="286"/>
      <c r="CK35" s="286"/>
      <c r="CL35" s="286"/>
      <c r="CM35" s="286"/>
      <c r="CN35" s="286"/>
      <c r="CO35" s="286"/>
      <c r="CP35" s="286"/>
      <c r="CQ35" s="286"/>
      <c r="CR35" s="286"/>
      <c r="CS35" s="286"/>
      <c r="CT35" s="294">
        <v>1</v>
      </c>
      <c r="CU35" s="279">
        <v>42500</v>
      </c>
      <c r="CV35" s="278"/>
      <c r="CW35" s="278"/>
      <c r="CX35" s="278"/>
      <c r="CY35" s="278"/>
      <c r="CZ35" s="278"/>
      <c r="DA35" s="278"/>
      <c r="DB35" s="278"/>
      <c r="DC35" s="278"/>
      <c r="DD35" s="278">
        <v>1</v>
      </c>
      <c r="DE35" s="278">
        <v>42500</v>
      </c>
      <c r="DF35" s="278"/>
      <c r="DG35" s="278"/>
      <c r="DH35" s="278"/>
      <c r="DI35" s="288"/>
      <c r="DJ35" s="302">
        <f t="shared" si="22"/>
        <v>1</v>
      </c>
      <c r="DK35" s="302">
        <f t="shared" si="22"/>
        <v>42500</v>
      </c>
      <c r="DL35" s="131">
        <v>1</v>
      </c>
      <c r="DM35" s="131">
        <v>42500</v>
      </c>
      <c r="DN35" s="131"/>
      <c r="DO35" s="131"/>
      <c r="DP35" s="131"/>
      <c r="DQ35" s="290">
        <v>1</v>
      </c>
      <c r="DR35" s="289">
        <v>42500</v>
      </c>
      <c r="DS35" s="131"/>
      <c r="DT35" s="131"/>
      <c r="DU35" s="131"/>
      <c r="DV35" s="131"/>
      <c r="DW35" s="131"/>
    </row>
    <row r="36" spans="1:127" ht="63.75">
      <c r="A36" s="320">
        <v>29</v>
      </c>
      <c r="B36" s="327" t="s">
        <v>965</v>
      </c>
      <c r="C36" s="327" t="s">
        <v>966</v>
      </c>
      <c r="D36" s="327" t="s">
        <v>967</v>
      </c>
      <c r="E36" s="279">
        <v>42500</v>
      </c>
      <c r="F36" s="279">
        <v>20</v>
      </c>
      <c r="G36" s="279">
        <f t="shared" si="0"/>
        <v>334.6875</v>
      </c>
      <c r="H36" s="280">
        <f t="shared" si="2"/>
        <v>2459.6875</v>
      </c>
      <c r="I36" s="279" t="s">
        <v>968</v>
      </c>
      <c r="J36" s="279">
        <v>20</v>
      </c>
      <c r="K36" s="280">
        <f t="shared" si="1"/>
        <v>6693.75</v>
      </c>
      <c r="L36" s="280">
        <f t="shared" si="3"/>
        <v>49193.75</v>
      </c>
      <c r="M36" s="279">
        <f t="shared" si="4"/>
        <v>12311</v>
      </c>
      <c r="N36" s="279">
        <f t="shared" si="5"/>
        <v>8472</v>
      </c>
      <c r="O36" s="279">
        <f t="shared" si="5"/>
        <v>3839</v>
      </c>
      <c r="P36" s="280">
        <f t="shared" si="6"/>
        <v>36882.75</v>
      </c>
      <c r="Q36" s="328" t="s">
        <v>919</v>
      </c>
      <c r="R36" s="328" t="s">
        <v>897</v>
      </c>
      <c r="S36" s="279">
        <v>2120</v>
      </c>
      <c r="T36" s="279">
        <v>391</v>
      </c>
      <c r="U36" s="296">
        <f t="shared" si="7"/>
        <v>2511</v>
      </c>
      <c r="V36" s="328" t="s">
        <v>789</v>
      </c>
      <c r="W36" s="279">
        <v>2120</v>
      </c>
      <c r="X36" s="279">
        <v>335</v>
      </c>
      <c r="Y36" s="296">
        <f t="shared" si="8"/>
        <v>2455</v>
      </c>
      <c r="Z36" s="328" t="s">
        <v>790</v>
      </c>
      <c r="AA36" s="279">
        <v>2116</v>
      </c>
      <c r="AB36" s="279">
        <v>335</v>
      </c>
      <c r="AC36" s="296">
        <f t="shared" si="9"/>
        <v>2451</v>
      </c>
      <c r="AD36" s="328" t="s">
        <v>919</v>
      </c>
      <c r="AE36" s="279">
        <v>2116</v>
      </c>
      <c r="AF36" s="279">
        <v>335</v>
      </c>
      <c r="AG36" s="296">
        <f t="shared" si="10"/>
        <v>2451</v>
      </c>
      <c r="AH36" s="332" t="s">
        <v>847</v>
      </c>
      <c r="AI36" s="286"/>
      <c r="AJ36" s="286">
        <v>2443</v>
      </c>
      <c r="AK36" s="296">
        <f t="shared" si="11"/>
        <v>2443</v>
      </c>
      <c r="AL36" s="286"/>
      <c r="AM36" s="286"/>
      <c r="AN36" s="286"/>
      <c r="AO36" s="296">
        <f t="shared" si="12"/>
        <v>0</v>
      </c>
      <c r="AP36" s="286"/>
      <c r="AQ36" s="286"/>
      <c r="AR36" s="286"/>
      <c r="AS36" s="296">
        <f t="shared" si="13"/>
        <v>0</v>
      </c>
      <c r="AT36" s="286"/>
      <c r="AU36" s="286"/>
      <c r="AV36" s="286"/>
      <c r="AW36" s="296">
        <f t="shared" si="23"/>
        <v>0</v>
      </c>
      <c r="AX36" s="286"/>
      <c r="AY36" s="286"/>
      <c r="AZ36" s="286"/>
      <c r="BA36" s="296">
        <f t="shared" si="14"/>
        <v>0</v>
      </c>
      <c r="BB36" s="286"/>
      <c r="BC36" s="286"/>
      <c r="BD36" s="286"/>
      <c r="BE36" s="296">
        <f t="shared" si="15"/>
        <v>0</v>
      </c>
      <c r="BF36" s="286"/>
      <c r="BG36" s="286"/>
      <c r="BH36" s="286"/>
      <c r="BI36" s="296">
        <f t="shared" si="24"/>
        <v>0</v>
      </c>
      <c r="BJ36" s="286"/>
      <c r="BK36" s="286"/>
      <c r="BL36" s="286"/>
      <c r="BM36" s="296">
        <f t="shared" si="16"/>
        <v>0</v>
      </c>
      <c r="BN36" s="286"/>
      <c r="BO36" s="286"/>
      <c r="BP36" s="286"/>
      <c r="BQ36" s="296">
        <f t="shared" si="17"/>
        <v>0</v>
      </c>
      <c r="BR36" s="286"/>
      <c r="BS36" s="286"/>
      <c r="BT36" s="286"/>
      <c r="BU36" s="296">
        <f t="shared" si="18"/>
        <v>0</v>
      </c>
      <c r="BV36" s="286"/>
      <c r="BW36" s="286"/>
      <c r="BX36" s="286"/>
      <c r="BY36" s="296">
        <f t="shared" si="19"/>
        <v>0</v>
      </c>
      <c r="BZ36" s="286"/>
      <c r="CA36" s="286"/>
      <c r="CB36" s="286"/>
      <c r="CC36" s="296">
        <f t="shared" si="20"/>
        <v>0</v>
      </c>
      <c r="CD36" s="286"/>
      <c r="CE36" s="286"/>
      <c r="CF36" s="286"/>
      <c r="CG36" s="296">
        <f t="shared" si="21"/>
        <v>0</v>
      </c>
      <c r="CH36" s="286"/>
      <c r="CI36" s="286"/>
      <c r="CJ36" s="286"/>
      <c r="CK36" s="286"/>
      <c r="CL36" s="286"/>
      <c r="CM36" s="286"/>
      <c r="CN36" s="286"/>
      <c r="CO36" s="286"/>
      <c r="CP36" s="286"/>
      <c r="CQ36" s="286"/>
      <c r="CR36" s="286"/>
      <c r="CS36" s="286"/>
      <c r="CT36" s="294">
        <v>1</v>
      </c>
      <c r="CU36" s="279">
        <v>42500</v>
      </c>
      <c r="CV36" s="278"/>
      <c r="CW36" s="278"/>
      <c r="CX36" s="278"/>
      <c r="CY36" s="278"/>
      <c r="CZ36" s="278"/>
      <c r="DA36" s="278"/>
      <c r="DB36" s="278"/>
      <c r="DC36" s="278"/>
      <c r="DD36" s="278">
        <v>1</v>
      </c>
      <c r="DE36" s="278">
        <v>42500</v>
      </c>
      <c r="DF36" s="278"/>
      <c r="DG36" s="278"/>
      <c r="DH36" s="278"/>
      <c r="DI36" s="288"/>
      <c r="DJ36" s="302">
        <f t="shared" si="22"/>
        <v>1</v>
      </c>
      <c r="DK36" s="302">
        <f t="shared" si="22"/>
        <v>42500</v>
      </c>
      <c r="DL36" s="131">
        <v>1</v>
      </c>
      <c r="DM36" s="131">
        <v>42500</v>
      </c>
      <c r="DN36" s="131"/>
      <c r="DO36" s="131"/>
      <c r="DP36" s="131"/>
      <c r="DQ36" s="290">
        <v>1</v>
      </c>
      <c r="DR36" s="289">
        <v>42500</v>
      </c>
      <c r="DS36" s="131"/>
      <c r="DT36" s="131"/>
      <c r="DU36" s="131"/>
      <c r="DV36" s="131"/>
      <c r="DW36" s="131"/>
    </row>
    <row r="37" spans="1:127" ht="63.75">
      <c r="A37" s="320">
        <v>30</v>
      </c>
      <c r="B37" s="327" t="s">
        <v>969</v>
      </c>
      <c r="C37" s="327" t="s">
        <v>970</v>
      </c>
      <c r="D37" s="327" t="s">
        <v>971</v>
      </c>
      <c r="E37" s="279">
        <v>17000</v>
      </c>
      <c r="F37" s="279">
        <v>20</v>
      </c>
      <c r="G37" s="279">
        <f t="shared" si="0"/>
        <v>133.875</v>
      </c>
      <c r="H37" s="280">
        <f t="shared" si="2"/>
        <v>983.875</v>
      </c>
      <c r="I37" s="279" t="s">
        <v>972</v>
      </c>
      <c r="J37" s="279">
        <v>20</v>
      </c>
      <c r="K37" s="280">
        <f t="shared" si="1"/>
        <v>2677.5</v>
      </c>
      <c r="L37" s="280">
        <f>SUM(J37*H37)</f>
        <v>19677.5</v>
      </c>
      <c r="M37" s="279">
        <f t="shared" si="4"/>
        <v>14785</v>
      </c>
      <c r="N37" s="279">
        <f t="shared" si="5"/>
        <v>12616</v>
      </c>
      <c r="O37" s="279">
        <f t="shared" si="5"/>
        <v>2169</v>
      </c>
      <c r="P37" s="280">
        <f>SUM(L37-M37)</f>
        <v>4892.5</v>
      </c>
      <c r="Q37" s="328" t="s">
        <v>915</v>
      </c>
      <c r="R37" s="295" t="s">
        <v>897</v>
      </c>
      <c r="S37" s="279">
        <v>850</v>
      </c>
      <c r="T37" s="279">
        <v>159</v>
      </c>
      <c r="U37" s="296">
        <f t="shared" si="7"/>
        <v>1009</v>
      </c>
      <c r="V37" s="328" t="s">
        <v>789</v>
      </c>
      <c r="W37" s="279">
        <v>850</v>
      </c>
      <c r="X37" s="279">
        <v>134</v>
      </c>
      <c r="Y37" s="296">
        <f t="shared" si="8"/>
        <v>984</v>
      </c>
      <c r="Z37" s="328" t="s">
        <v>790</v>
      </c>
      <c r="AA37" s="279">
        <v>850</v>
      </c>
      <c r="AB37" s="279">
        <v>134</v>
      </c>
      <c r="AC37" s="296">
        <f t="shared" si="9"/>
        <v>984</v>
      </c>
      <c r="AD37" s="328" t="s">
        <v>783</v>
      </c>
      <c r="AE37" s="279">
        <v>850</v>
      </c>
      <c r="AF37" s="279">
        <v>134</v>
      </c>
      <c r="AG37" s="296">
        <f t="shared" si="10"/>
        <v>984</v>
      </c>
      <c r="AH37" s="286" t="s">
        <v>794</v>
      </c>
      <c r="AI37" s="286">
        <v>850</v>
      </c>
      <c r="AJ37" s="286">
        <v>134</v>
      </c>
      <c r="AK37" s="296">
        <f t="shared" si="11"/>
        <v>984</v>
      </c>
      <c r="AL37" s="286" t="s">
        <v>801</v>
      </c>
      <c r="AM37" s="286">
        <v>850</v>
      </c>
      <c r="AN37" s="286">
        <v>134</v>
      </c>
      <c r="AO37" s="296">
        <f t="shared" si="12"/>
        <v>984</v>
      </c>
      <c r="AP37" s="286" t="s">
        <v>802</v>
      </c>
      <c r="AQ37" s="286">
        <v>850</v>
      </c>
      <c r="AR37" s="286">
        <v>134</v>
      </c>
      <c r="AS37" s="296">
        <f t="shared" si="13"/>
        <v>984</v>
      </c>
      <c r="AT37" s="332" t="s">
        <v>842</v>
      </c>
      <c r="AU37" s="286">
        <v>850</v>
      </c>
      <c r="AV37" s="286">
        <v>134</v>
      </c>
      <c r="AW37" s="296">
        <f t="shared" si="23"/>
        <v>984</v>
      </c>
      <c r="AX37" s="335">
        <v>39511</v>
      </c>
      <c r="AY37" s="286">
        <v>850</v>
      </c>
      <c r="AZ37" s="286">
        <v>134</v>
      </c>
      <c r="BA37" s="296">
        <f t="shared" si="14"/>
        <v>984</v>
      </c>
      <c r="BB37" s="286" t="s">
        <v>795</v>
      </c>
      <c r="BC37" s="286">
        <v>850</v>
      </c>
      <c r="BD37" s="286">
        <v>134</v>
      </c>
      <c r="BE37" s="296">
        <f t="shared" si="15"/>
        <v>984</v>
      </c>
      <c r="BF37" s="335">
        <v>39669</v>
      </c>
      <c r="BG37" s="286">
        <v>850</v>
      </c>
      <c r="BH37" s="286">
        <v>134</v>
      </c>
      <c r="BI37" s="296">
        <f t="shared" si="24"/>
        <v>984</v>
      </c>
      <c r="BJ37" s="286" t="s">
        <v>803</v>
      </c>
      <c r="BK37" s="286">
        <v>850</v>
      </c>
      <c r="BL37" s="286">
        <v>134</v>
      </c>
      <c r="BM37" s="296">
        <f t="shared" si="16"/>
        <v>984</v>
      </c>
      <c r="BN37" s="335">
        <v>40058</v>
      </c>
      <c r="BO37" s="286">
        <v>850</v>
      </c>
      <c r="BP37" s="286">
        <v>134</v>
      </c>
      <c r="BQ37" s="296">
        <f t="shared" si="17"/>
        <v>984</v>
      </c>
      <c r="BR37" s="286" t="s">
        <v>848</v>
      </c>
      <c r="BS37" s="286">
        <v>716</v>
      </c>
      <c r="BT37" s="286">
        <v>268</v>
      </c>
      <c r="BU37" s="296">
        <f t="shared" si="18"/>
        <v>984</v>
      </c>
      <c r="BV37" s="332" t="s">
        <v>910</v>
      </c>
      <c r="BW37" s="286">
        <v>850</v>
      </c>
      <c r="BX37" s="286">
        <v>134</v>
      </c>
      <c r="BY37" s="296">
        <f t="shared" si="19"/>
        <v>984</v>
      </c>
      <c r="BZ37" s="286"/>
      <c r="CA37" s="286"/>
      <c r="CB37" s="286"/>
      <c r="CC37" s="296">
        <f t="shared" si="20"/>
        <v>0</v>
      </c>
      <c r="CD37" s="286"/>
      <c r="CE37" s="286"/>
      <c r="CF37" s="286"/>
      <c r="CG37" s="296">
        <f t="shared" si="21"/>
        <v>0</v>
      </c>
      <c r="CH37" s="286"/>
      <c r="CI37" s="286"/>
      <c r="CJ37" s="286"/>
      <c r="CK37" s="286"/>
      <c r="CL37" s="286"/>
      <c r="CM37" s="286"/>
      <c r="CN37" s="286"/>
      <c r="CO37" s="286"/>
      <c r="CP37" s="286"/>
      <c r="CQ37" s="286"/>
      <c r="CR37" s="286"/>
      <c r="CS37" s="286"/>
      <c r="CT37" s="294">
        <v>1</v>
      </c>
      <c r="CU37" s="279">
        <v>17000</v>
      </c>
      <c r="CV37" s="278"/>
      <c r="CW37" s="278"/>
      <c r="CX37" s="278" t="s">
        <v>773</v>
      </c>
      <c r="CY37" s="278"/>
      <c r="CZ37" s="278"/>
      <c r="DA37" s="278"/>
      <c r="DB37" s="278"/>
      <c r="DC37" s="278"/>
      <c r="DD37" s="278"/>
      <c r="DE37" s="278"/>
      <c r="DF37" s="278">
        <v>1</v>
      </c>
      <c r="DG37" s="278">
        <v>17000</v>
      </c>
      <c r="DH37" s="278"/>
      <c r="DI37" s="288"/>
      <c r="DJ37" s="302">
        <f t="shared" si="22"/>
        <v>1</v>
      </c>
      <c r="DK37" s="302">
        <f t="shared" si="22"/>
        <v>17000</v>
      </c>
      <c r="DL37" s="131">
        <v>1</v>
      </c>
      <c r="DM37" s="131">
        <v>17000</v>
      </c>
      <c r="DN37" s="131"/>
      <c r="DO37" s="131"/>
      <c r="DP37" s="131"/>
      <c r="DQ37" s="290">
        <v>1</v>
      </c>
      <c r="DR37" s="289">
        <v>17000</v>
      </c>
      <c r="DS37" s="131"/>
      <c r="DT37" s="131"/>
      <c r="DU37" s="131"/>
      <c r="DV37" s="131"/>
      <c r="DW37" s="131"/>
    </row>
    <row r="38" spans="1:127" ht="38.25">
      <c r="A38" s="320">
        <v>31</v>
      </c>
      <c r="B38" s="337" t="s">
        <v>973</v>
      </c>
      <c r="C38" s="337" t="s">
        <v>974</v>
      </c>
      <c r="D38" s="337" t="s">
        <v>56</v>
      </c>
      <c r="E38" s="294">
        <v>29750</v>
      </c>
      <c r="F38" s="294">
        <v>20</v>
      </c>
      <c r="G38" s="279">
        <f t="shared" si="0"/>
        <v>234.28125</v>
      </c>
      <c r="H38" s="280">
        <f t="shared" si="2"/>
        <v>1721.78125</v>
      </c>
      <c r="I38" s="294" t="s">
        <v>975</v>
      </c>
      <c r="J38" s="279">
        <v>20</v>
      </c>
      <c r="K38" s="280">
        <f t="shared" si="1"/>
        <v>4685.625</v>
      </c>
      <c r="L38" s="280">
        <f>SUM(J38*H38)</f>
        <v>34435.625</v>
      </c>
      <c r="M38" s="279">
        <f t="shared" si="4"/>
        <v>27584</v>
      </c>
      <c r="N38" s="279">
        <f t="shared" si="5"/>
        <v>23381</v>
      </c>
      <c r="O38" s="279">
        <f t="shared" si="5"/>
        <v>4203</v>
      </c>
      <c r="P38" s="280"/>
      <c r="Q38" s="328" t="s">
        <v>976</v>
      </c>
      <c r="R38" s="328" t="s">
        <v>789</v>
      </c>
      <c r="S38" s="279">
        <v>1453</v>
      </c>
      <c r="T38" s="279">
        <v>459</v>
      </c>
      <c r="U38" s="296">
        <f t="shared" si="7"/>
        <v>1912</v>
      </c>
      <c r="V38" s="328" t="s">
        <v>790</v>
      </c>
      <c r="W38" s="279">
        <v>1453</v>
      </c>
      <c r="X38" s="279">
        <v>234</v>
      </c>
      <c r="Y38" s="296">
        <f t="shared" si="8"/>
        <v>1687</v>
      </c>
      <c r="Z38" s="328" t="s">
        <v>783</v>
      </c>
      <c r="AA38" s="279">
        <v>1480</v>
      </c>
      <c r="AB38" s="279">
        <v>234</v>
      </c>
      <c r="AC38" s="296">
        <f t="shared" si="9"/>
        <v>1714</v>
      </c>
      <c r="AD38" s="328" t="s">
        <v>794</v>
      </c>
      <c r="AE38" s="279">
        <v>1484</v>
      </c>
      <c r="AF38" s="279">
        <v>234</v>
      </c>
      <c r="AG38" s="296">
        <f t="shared" si="10"/>
        <v>1718</v>
      </c>
      <c r="AH38" s="328" t="s">
        <v>801</v>
      </c>
      <c r="AI38" s="279">
        <v>1453</v>
      </c>
      <c r="AJ38" s="279">
        <v>234</v>
      </c>
      <c r="AK38" s="296">
        <f t="shared" si="11"/>
        <v>1687</v>
      </c>
      <c r="AL38" s="332" t="s">
        <v>802</v>
      </c>
      <c r="AM38" s="286">
        <v>1481</v>
      </c>
      <c r="AN38" s="286">
        <v>234</v>
      </c>
      <c r="AO38" s="296">
        <f t="shared" si="12"/>
        <v>1715</v>
      </c>
      <c r="AP38" s="332" t="s">
        <v>842</v>
      </c>
      <c r="AQ38" s="286">
        <v>1471</v>
      </c>
      <c r="AR38" s="286">
        <v>234</v>
      </c>
      <c r="AS38" s="296">
        <f t="shared" si="13"/>
        <v>1705</v>
      </c>
      <c r="AT38" s="335">
        <v>39511</v>
      </c>
      <c r="AU38" s="286">
        <v>1488</v>
      </c>
      <c r="AV38" s="286">
        <v>234</v>
      </c>
      <c r="AW38" s="296">
        <f t="shared" si="23"/>
        <v>1722</v>
      </c>
      <c r="AX38" s="286" t="s">
        <v>795</v>
      </c>
      <c r="AY38" s="286">
        <v>1453</v>
      </c>
      <c r="AZ38" s="286">
        <v>234</v>
      </c>
      <c r="BA38" s="296">
        <f t="shared" si="14"/>
        <v>1687</v>
      </c>
      <c r="BB38" s="335">
        <v>39669</v>
      </c>
      <c r="BC38" s="286">
        <v>1479</v>
      </c>
      <c r="BD38" s="286">
        <v>234</v>
      </c>
      <c r="BE38" s="296">
        <f t="shared" si="15"/>
        <v>1713</v>
      </c>
      <c r="BF38" s="286" t="s">
        <v>803</v>
      </c>
      <c r="BG38" s="286">
        <v>1488</v>
      </c>
      <c r="BH38" s="286">
        <v>234</v>
      </c>
      <c r="BI38" s="296">
        <f t="shared" si="24"/>
        <v>1722</v>
      </c>
      <c r="BJ38" s="335">
        <v>40058</v>
      </c>
      <c r="BK38" s="286">
        <v>1488</v>
      </c>
      <c r="BL38" s="286">
        <v>234</v>
      </c>
      <c r="BM38" s="296">
        <f t="shared" si="16"/>
        <v>1722</v>
      </c>
      <c r="BN38" s="332" t="s">
        <v>847</v>
      </c>
      <c r="BO38" s="286">
        <v>1488</v>
      </c>
      <c r="BP38" s="286">
        <v>234</v>
      </c>
      <c r="BQ38" s="296">
        <f t="shared" si="17"/>
        <v>1722</v>
      </c>
      <c r="BR38" s="286" t="s">
        <v>848</v>
      </c>
      <c r="BS38" s="286">
        <v>1488</v>
      </c>
      <c r="BT38" s="286">
        <v>234</v>
      </c>
      <c r="BU38" s="296">
        <f t="shared" si="18"/>
        <v>1722</v>
      </c>
      <c r="BV38" s="332" t="s">
        <v>910</v>
      </c>
      <c r="BW38" s="286">
        <v>1480</v>
      </c>
      <c r="BX38" s="286">
        <v>234</v>
      </c>
      <c r="BY38" s="296">
        <f t="shared" si="19"/>
        <v>1714</v>
      </c>
      <c r="BZ38" s="286" t="s">
        <v>853</v>
      </c>
      <c r="CA38" s="286">
        <v>1254</v>
      </c>
      <c r="CB38" s="286">
        <v>468</v>
      </c>
      <c r="CC38" s="296">
        <f t="shared" si="20"/>
        <v>1722</v>
      </c>
      <c r="CD38" s="286"/>
      <c r="CE38" s="286"/>
      <c r="CF38" s="286"/>
      <c r="CG38" s="296">
        <f t="shared" si="21"/>
        <v>0</v>
      </c>
      <c r="CH38" s="286"/>
      <c r="CI38" s="286"/>
      <c r="CJ38" s="286"/>
      <c r="CK38" s="286"/>
      <c r="CL38" s="286"/>
      <c r="CM38" s="286"/>
      <c r="CN38" s="286"/>
      <c r="CO38" s="286"/>
      <c r="CP38" s="286"/>
      <c r="CQ38" s="286"/>
      <c r="CR38" s="286"/>
      <c r="CS38" s="286"/>
      <c r="CT38" s="294">
        <v>1</v>
      </c>
      <c r="CU38" s="279">
        <v>29750</v>
      </c>
      <c r="CV38" s="278"/>
      <c r="CW38" s="278"/>
      <c r="CX38" s="278">
        <v>1</v>
      </c>
      <c r="CY38" s="278">
        <v>29750</v>
      </c>
      <c r="CZ38" s="278"/>
      <c r="DA38" s="278"/>
      <c r="DB38" s="278"/>
      <c r="DC38" s="278"/>
      <c r="DD38" s="278"/>
      <c r="DE38" s="278"/>
      <c r="DF38" s="278"/>
      <c r="DG38" s="278"/>
      <c r="DH38" s="278"/>
      <c r="DI38" s="288"/>
      <c r="DJ38" s="302">
        <f t="shared" si="22"/>
        <v>1</v>
      </c>
      <c r="DK38" s="302">
        <f t="shared" si="22"/>
        <v>29750</v>
      </c>
      <c r="DL38" s="131"/>
      <c r="DM38" s="131"/>
      <c r="DN38" s="131">
        <v>1</v>
      </c>
      <c r="DO38" s="131">
        <v>29750</v>
      </c>
      <c r="DP38" s="131"/>
      <c r="DQ38" s="290">
        <v>1</v>
      </c>
      <c r="DR38" s="289">
        <v>29750</v>
      </c>
      <c r="DS38" s="131"/>
      <c r="DT38" s="131"/>
      <c r="DU38" s="131"/>
      <c r="DV38" s="131"/>
      <c r="DW38" s="131"/>
    </row>
    <row r="39" spans="1:127">
      <c r="A39" s="326"/>
      <c r="B39" s="327"/>
      <c r="C39" s="327"/>
      <c r="D39" s="327"/>
      <c r="E39" s="279"/>
      <c r="F39" s="279"/>
      <c r="G39" s="279">
        <f t="shared" si="0"/>
        <v>0</v>
      </c>
      <c r="H39" s="280"/>
      <c r="I39" s="279"/>
      <c r="J39" s="279"/>
      <c r="K39" s="280">
        <f t="shared" si="1"/>
        <v>0</v>
      </c>
      <c r="L39" s="280"/>
      <c r="M39" s="279">
        <f t="shared" si="4"/>
        <v>0</v>
      </c>
      <c r="N39" s="279">
        <f t="shared" si="5"/>
        <v>0</v>
      </c>
      <c r="O39" s="279">
        <f t="shared" si="5"/>
        <v>0</v>
      </c>
      <c r="P39" s="280"/>
      <c r="Q39" s="279"/>
      <c r="R39" s="279"/>
      <c r="S39" s="279"/>
      <c r="T39" s="279"/>
      <c r="U39" s="296">
        <f t="shared" si="7"/>
        <v>0</v>
      </c>
      <c r="V39" s="279"/>
      <c r="W39" s="279"/>
      <c r="X39" s="279"/>
      <c r="Y39" s="296">
        <f t="shared" si="8"/>
        <v>0</v>
      </c>
      <c r="Z39" s="279"/>
      <c r="AA39" s="279"/>
      <c r="AB39" s="279"/>
      <c r="AC39" s="296">
        <f t="shared" si="9"/>
        <v>0</v>
      </c>
      <c r="AD39" s="279"/>
      <c r="AE39" s="279"/>
      <c r="AF39" s="279"/>
      <c r="AG39" s="296">
        <f t="shared" si="10"/>
        <v>0</v>
      </c>
      <c r="AH39" s="286"/>
      <c r="AI39" s="286"/>
      <c r="AJ39" s="286"/>
      <c r="AK39" s="296">
        <f t="shared" si="11"/>
        <v>0</v>
      </c>
      <c r="AL39" s="286"/>
      <c r="AM39" s="286"/>
      <c r="AN39" s="286"/>
      <c r="AO39" s="296">
        <f t="shared" si="12"/>
        <v>0</v>
      </c>
      <c r="AP39" s="286"/>
      <c r="AQ39" s="286"/>
      <c r="AR39" s="286"/>
      <c r="AS39" s="286"/>
      <c r="AT39" s="286"/>
      <c r="AU39" s="286"/>
      <c r="AV39" s="286"/>
      <c r="AW39" s="286"/>
      <c r="AX39" s="286"/>
      <c r="AY39" s="286"/>
      <c r="AZ39" s="286"/>
      <c r="BA39" s="286"/>
      <c r="BB39" s="286"/>
      <c r="BC39" s="286"/>
      <c r="BD39" s="286"/>
      <c r="BE39" s="286"/>
      <c r="BF39" s="286"/>
      <c r="BG39" s="286"/>
      <c r="BH39" s="286"/>
      <c r="BI39" s="286"/>
      <c r="BJ39" s="286"/>
      <c r="BK39" s="286"/>
      <c r="BL39" s="286"/>
      <c r="BM39" s="286"/>
      <c r="BN39" s="286"/>
      <c r="BO39" s="286"/>
      <c r="BP39" s="286"/>
      <c r="BQ39" s="286"/>
      <c r="BR39" s="286"/>
      <c r="BS39" s="286"/>
      <c r="BT39" s="286"/>
      <c r="BU39" s="286"/>
      <c r="BV39" s="286"/>
      <c r="BW39" s="286"/>
      <c r="BX39" s="286"/>
      <c r="BY39" s="286"/>
      <c r="BZ39" s="286"/>
      <c r="CA39" s="286"/>
      <c r="CB39" s="286"/>
      <c r="CC39" s="286"/>
      <c r="CD39" s="286"/>
      <c r="CE39" s="286"/>
      <c r="CF39" s="286"/>
      <c r="CG39" s="286"/>
      <c r="CH39" s="286"/>
      <c r="CI39" s="286"/>
      <c r="CJ39" s="286"/>
      <c r="CK39" s="286"/>
      <c r="CL39" s="286"/>
      <c r="CM39" s="286"/>
      <c r="CN39" s="286"/>
      <c r="CO39" s="286"/>
      <c r="CP39" s="286"/>
      <c r="CQ39" s="286"/>
      <c r="CR39" s="286"/>
      <c r="CS39" s="286"/>
      <c r="CT39" s="294"/>
      <c r="CU39" s="279"/>
      <c r="CV39" s="278"/>
      <c r="CW39" s="278"/>
      <c r="CX39" s="278"/>
      <c r="CY39" s="278"/>
      <c r="CZ39" s="278"/>
      <c r="DA39" s="278"/>
      <c r="DB39" s="278"/>
      <c r="DC39" s="278"/>
      <c r="DD39" s="278"/>
      <c r="DE39" s="278"/>
      <c r="DF39" s="278"/>
      <c r="DG39" s="278"/>
      <c r="DH39" s="278"/>
      <c r="DI39" s="288"/>
      <c r="DJ39" s="302">
        <f t="shared" si="22"/>
        <v>0</v>
      </c>
      <c r="DK39" s="302">
        <f t="shared" si="22"/>
        <v>0</v>
      </c>
      <c r="DL39" s="131"/>
      <c r="DM39" s="131"/>
      <c r="DN39" s="131"/>
      <c r="DO39" s="131"/>
      <c r="DP39" s="131"/>
      <c r="DQ39" s="290"/>
      <c r="DR39" s="289"/>
      <c r="DS39" s="131"/>
      <c r="DT39" s="131"/>
      <c r="DU39" s="131"/>
      <c r="DV39" s="131"/>
      <c r="DW39" s="131"/>
    </row>
    <row r="40" spans="1:127">
      <c r="A40" s="319"/>
      <c r="B40" s="338" t="s">
        <v>738</v>
      </c>
      <c r="C40" s="338"/>
      <c r="D40" s="277"/>
      <c r="E40" s="305">
        <f>SUM(E8:E39)</f>
        <v>947750</v>
      </c>
      <c r="F40" s="278"/>
      <c r="G40" s="279">
        <f t="shared" si="0"/>
        <v>7463.53125</v>
      </c>
      <c r="H40" s="305">
        <f>SUM(H8:H39)</f>
        <v>54851.03125</v>
      </c>
      <c r="I40" s="278"/>
      <c r="J40" s="304">
        <f t="shared" ref="J40:BW40" si="25">SUM(J8:J39)</f>
        <v>620</v>
      </c>
      <c r="K40" s="304">
        <f t="shared" si="25"/>
        <v>149270.625</v>
      </c>
      <c r="L40" s="304">
        <f t="shared" si="25"/>
        <v>1097020.625</v>
      </c>
      <c r="M40" s="305">
        <f t="shared" si="25"/>
        <v>629090</v>
      </c>
      <c r="N40" s="305">
        <f t="shared" si="25"/>
        <v>524462</v>
      </c>
      <c r="O40" s="305">
        <f t="shared" si="25"/>
        <v>104628</v>
      </c>
      <c r="P40" s="305">
        <f t="shared" si="25"/>
        <v>461079</v>
      </c>
      <c r="Q40" s="305">
        <f t="shared" si="25"/>
        <v>0</v>
      </c>
      <c r="R40" s="305">
        <f t="shared" si="25"/>
        <v>0</v>
      </c>
      <c r="S40" s="305">
        <f t="shared" si="25"/>
        <v>43798</v>
      </c>
      <c r="T40" s="305">
        <f t="shared" si="25"/>
        <v>15162</v>
      </c>
      <c r="U40" s="305">
        <f t="shared" si="25"/>
        <v>58960</v>
      </c>
      <c r="V40" s="305">
        <f t="shared" si="25"/>
        <v>0</v>
      </c>
      <c r="W40" s="305">
        <f t="shared" si="25"/>
        <v>44685</v>
      </c>
      <c r="X40" s="305">
        <f t="shared" si="25"/>
        <v>7297</v>
      </c>
      <c r="Y40" s="305">
        <f t="shared" si="25"/>
        <v>51982</v>
      </c>
      <c r="Z40" s="305">
        <f t="shared" si="25"/>
        <v>0</v>
      </c>
      <c r="AA40" s="305">
        <f t="shared" si="25"/>
        <v>45462</v>
      </c>
      <c r="AB40" s="305">
        <f t="shared" si="25"/>
        <v>7899</v>
      </c>
      <c r="AC40" s="305">
        <f t="shared" si="25"/>
        <v>53361</v>
      </c>
      <c r="AD40" s="305">
        <f t="shared" si="25"/>
        <v>39511</v>
      </c>
      <c r="AE40" s="305">
        <f t="shared" si="25"/>
        <v>64164</v>
      </c>
      <c r="AF40" s="305">
        <f t="shared" si="25"/>
        <v>7867</v>
      </c>
      <c r="AG40" s="305">
        <f t="shared" si="25"/>
        <v>72031</v>
      </c>
      <c r="AH40" s="305">
        <f t="shared" si="25"/>
        <v>0</v>
      </c>
      <c r="AI40" s="305">
        <f t="shared" si="25"/>
        <v>35583</v>
      </c>
      <c r="AJ40" s="305">
        <f t="shared" si="25"/>
        <v>8702</v>
      </c>
      <c r="AK40" s="305">
        <f t="shared" si="25"/>
        <v>44285</v>
      </c>
      <c r="AL40" s="305">
        <f t="shared" si="25"/>
        <v>39511</v>
      </c>
      <c r="AM40" s="305">
        <f t="shared" si="25"/>
        <v>35919</v>
      </c>
      <c r="AN40" s="305">
        <f t="shared" si="25"/>
        <v>8239</v>
      </c>
      <c r="AO40" s="305">
        <f t="shared" si="25"/>
        <v>44158</v>
      </c>
      <c r="AP40" s="305">
        <f t="shared" si="25"/>
        <v>79022</v>
      </c>
      <c r="AQ40" s="305">
        <f t="shared" si="25"/>
        <v>67103</v>
      </c>
      <c r="AR40" s="305">
        <f t="shared" si="25"/>
        <v>13974</v>
      </c>
      <c r="AS40" s="305">
        <f t="shared" si="25"/>
        <v>81077</v>
      </c>
      <c r="AT40" s="305">
        <f t="shared" si="25"/>
        <v>197871</v>
      </c>
      <c r="AU40" s="305">
        <f t="shared" si="25"/>
        <v>27728</v>
      </c>
      <c r="AV40" s="305">
        <f t="shared" si="25"/>
        <v>6094</v>
      </c>
      <c r="AW40" s="305">
        <f t="shared" si="25"/>
        <v>33822</v>
      </c>
      <c r="AX40" s="305">
        <f t="shared" si="25"/>
        <v>199081</v>
      </c>
      <c r="AY40" s="305">
        <f t="shared" si="25"/>
        <v>30408</v>
      </c>
      <c r="AZ40" s="305">
        <f t="shared" si="25"/>
        <v>5960</v>
      </c>
      <c r="BA40" s="305">
        <f t="shared" si="25"/>
        <v>36368</v>
      </c>
      <c r="BB40" s="305">
        <f t="shared" si="25"/>
        <v>277209</v>
      </c>
      <c r="BC40" s="305">
        <f t="shared" si="25"/>
        <v>25217</v>
      </c>
      <c r="BD40" s="305">
        <f t="shared" si="25"/>
        <v>4553</v>
      </c>
      <c r="BE40" s="305">
        <f t="shared" si="25"/>
        <v>29770</v>
      </c>
      <c r="BF40" s="305">
        <f t="shared" si="25"/>
        <v>238476</v>
      </c>
      <c r="BG40" s="305">
        <f t="shared" si="25"/>
        <v>23496</v>
      </c>
      <c r="BH40" s="305">
        <f t="shared" si="25"/>
        <v>4654</v>
      </c>
      <c r="BI40" s="305">
        <f t="shared" si="25"/>
        <v>28150</v>
      </c>
      <c r="BJ40" s="305">
        <f t="shared" si="25"/>
        <v>239412</v>
      </c>
      <c r="BK40" s="305">
        <f t="shared" si="25"/>
        <v>23842</v>
      </c>
      <c r="BL40" s="305">
        <f t="shared" si="25"/>
        <v>3514</v>
      </c>
      <c r="BM40" s="305">
        <f t="shared" si="25"/>
        <v>27356</v>
      </c>
      <c r="BN40" s="305">
        <f t="shared" si="25"/>
        <v>119396</v>
      </c>
      <c r="BO40" s="305">
        <f t="shared" si="25"/>
        <v>15708</v>
      </c>
      <c r="BP40" s="305">
        <f t="shared" si="25"/>
        <v>3079</v>
      </c>
      <c r="BQ40" s="305">
        <f t="shared" si="25"/>
        <v>18787</v>
      </c>
      <c r="BR40" s="305">
        <f t="shared" si="25"/>
        <v>160024</v>
      </c>
      <c r="BS40" s="305">
        <f t="shared" si="25"/>
        <v>15025</v>
      </c>
      <c r="BT40" s="305">
        <f t="shared" si="25"/>
        <v>3046</v>
      </c>
      <c r="BU40" s="305">
        <f t="shared" si="25"/>
        <v>18071</v>
      </c>
      <c r="BV40" s="305">
        <f t="shared" si="25"/>
        <v>80297</v>
      </c>
      <c r="BW40" s="305">
        <f t="shared" si="25"/>
        <v>13970</v>
      </c>
      <c r="BX40" s="305">
        <f t="shared" ref="BX40:DI40" si="26">SUM(BX8:BX39)</f>
        <v>2882</v>
      </c>
      <c r="BY40" s="305">
        <f t="shared" si="26"/>
        <v>16852</v>
      </c>
      <c r="BZ40" s="305">
        <f t="shared" si="26"/>
        <v>80548</v>
      </c>
      <c r="CA40" s="305">
        <f t="shared" si="26"/>
        <v>8713</v>
      </c>
      <c r="CB40" s="305">
        <f t="shared" si="26"/>
        <v>970</v>
      </c>
      <c r="CC40" s="305">
        <f t="shared" si="26"/>
        <v>9683</v>
      </c>
      <c r="CD40" s="305">
        <f t="shared" si="26"/>
        <v>0</v>
      </c>
      <c r="CE40" s="305">
        <f t="shared" si="26"/>
        <v>3641</v>
      </c>
      <c r="CF40" s="305">
        <f t="shared" si="26"/>
        <v>736</v>
      </c>
      <c r="CG40" s="305">
        <f t="shared" si="26"/>
        <v>4377</v>
      </c>
      <c r="CH40" s="305">
        <f t="shared" si="26"/>
        <v>0</v>
      </c>
      <c r="CI40" s="305">
        <f t="shared" si="26"/>
        <v>0</v>
      </c>
      <c r="CJ40" s="305">
        <f t="shared" si="26"/>
        <v>0</v>
      </c>
      <c r="CK40" s="305">
        <f t="shared" si="26"/>
        <v>0</v>
      </c>
      <c r="CL40" s="305">
        <f t="shared" si="26"/>
        <v>0</v>
      </c>
      <c r="CM40" s="305">
        <f t="shared" si="26"/>
        <v>0</v>
      </c>
      <c r="CN40" s="305">
        <f t="shared" si="26"/>
        <v>0</v>
      </c>
      <c r="CO40" s="305">
        <f t="shared" si="26"/>
        <v>0</v>
      </c>
      <c r="CP40" s="305">
        <f t="shared" si="26"/>
        <v>0</v>
      </c>
      <c r="CQ40" s="305">
        <f t="shared" si="26"/>
        <v>0</v>
      </c>
      <c r="CR40" s="305">
        <f t="shared" si="26"/>
        <v>0</v>
      </c>
      <c r="CS40" s="339">
        <f t="shared" si="26"/>
        <v>0</v>
      </c>
      <c r="CT40" s="340">
        <f t="shared" si="26"/>
        <v>30</v>
      </c>
      <c r="CU40" s="305">
        <f t="shared" si="26"/>
        <v>918000</v>
      </c>
      <c r="CV40" s="305">
        <f t="shared" si="26"/>
        <v>1</v>
      </c>
      <c r="CW40" s="305">
        <f t="shared" si="26"/>
        <v>29750</v>
      </c>
      <c r="CX40" s="305">
        <f t="shared" si="26"/>
        <v>7</v>
      </c>
      <c r="CY40" s="305">
        <f t="shared" si="26"/>
        <v>182750</v>
      </c>
      <c r="CZ40" s="305">
        <f t="shared" si="26"/>
        <v>15</v>
      </c>
      <c r="DA40" s="305">
        <f t="shared" si="26"/>
        <v>480250</v>
      </c>
      <c r="DB40" s="305">
        <f t="shared" si="26"/>
        <v>6</v>
      </c>
      <c r="DC40" s="305">
        <f t="shared" si="26"/>
        <v>182750</v>
      </c>
      <c r="DD40" s="305">
        <f t="shared" si="26"/>
        <v>2</v>
      </c>
      <c r="DE40" s="305">
        <f t="shared" si="26"/>
        <v>85000</v>
      </c>
      <c r="DF40" s="305">
        <f t="shared" si="26"/>
        <v>1</v>
      </c>
      <c r="DG40" s="305">
        <f t="shared" si="26"/>
        <v>17000</v>
      </c>
      <c r="DH40" s="305">
        <f t="shared" si="26"/>
        <v>0</v>
      </c>
      <c r="DI40" s="305">
        <f t="shared" si="26"/>
        <v>0</v>
      </c>
      <c r="DJ40" s="302">
        <f t="shared" si="22"/>
        <v>31</v>
      </c>
      <c r="DK40" s="302">
        <f t="shared" si="22"/>
        <v>947750</v>
      </c>
      <c r="DL40" s="305">
        <f>SUM(DL8:DL39)</f>
        <v>25</v>
      </c>
      <c r="DM40" s="305">
        <f>SUM(DM8:DM39)</f>
        <v>786250</v>
      </c>
      <c r="DN40" s="305">
        <f>SUM(DN8:DN39)</f>
        <v>6</v>
      </c>
      <c r="DO40" s="305">
        <f>SUM(DO8:DO39)</f>
        <v>161500</v>
      </c>
      <c r="DP40" s="131"/>
      <c r="DQ40" s="290"/>
      <c r="DR40" s="289"/>
      <c r="DS40" s="131"/>
      <c r="DT40" s="131"/>
      <c r="DU40" s="131"/>
      <c r="DV40" s="131"/>
      <c r="DW40" s="131"/>
    </row>
    <row r="42" spans="1:127">
      <c r="E42">
        <f>E40/85*100</f>
        <v>1115000</v>
      </c>
    </row>
    <row r="43" spans="1:127">
      <c r="E43">
        <f>E42*0.1</f>
        <v>111500</v>
      </c>
    </row>
    <row r="44" spans="1:127">
      <c r="E44">
        <f>E43+E40</f>
        <v>1059250</v>
      </c>
    </row>
  </sheetData>
  <mergeCells count="40">
    <mergeCell ref="M3:O4"/>
    <mergeCell ref="A1:I1"/>
    <mergeCell ref="CT1:DH1"/>
    <mergeCell ref="A2:I2"/>
    <mergeCell ref="K2:K5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L3:L5"/>
    <mergeCell ref="BB4:BE4"/>
    <mergeCell ref="P3:P5"/>
    <mergeCell ref="Q3:AG3"/>
    <mergeCell ref="Q4:U4"/>
    <mergeCell ref="V4:Y4"/>
    <mergeCell ref="Z4:AC4"/>
    <mergeCell ref="AD4:AG4"/>
    <mergeCell ref="AH4:AK4"/>
    <mergeCell ref="AL4:AO4"/>
    <mergeCell ref="AP4:AS4"/>
    <mergeCell ref="AT4:AW4"/>
    <mergeCell ref="AX4:BA4"/>
    <mergeCell ref="CX4:DI4"/>
    <mergeCell ref="BF4:BI4"/>
    <mergeCell ref="BJ4:BM4"/>
    <mergeCell ref="BN4:BQ4"/>
    <mergeCell ref="BR4:BU4"/>
    <mergeCell ref="BV4:BY4"/>
    <mergeCell ref="BZ4:CC4"/>
    <mergeCell ref="CD4:CG4"/>
    <mergeCell ref="CH4:CK4"/>
    <mergeCell ref="CL4:CO4"/>
    <mergeCell ref="CP4:CS4"/>
    <mergeCell ref="CT4:CW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S33"/>
  <sheetViews>
    <sheetView topLeftCell="A25" workbookViewId="0">
      <selection activeCell="G33" sqref="G33"/>
    </sheetView>
  </sheetViews>
  <sheetFormatPr defaultRowHeight="15"/>
  <sheetData>
    <row r="1" spans="1:149" ht="26.25">
      <c r="A1" s="540" t="s">
        <v>703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241"/>
      <c r="M1" s="241"/>
      <c r="N1" s="242"/>
      <c r="O1" s="241"/>
      <c r="P1" s="241"/>
      <c r="Q1" s="241"/>
      <c r="R1" s="241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4"/>
      <c r="AE1" s="243"/>
      <c r="AF1" s="243"/>
      <c r="AG1" s="243"/>
      <c r="AH1" s="243"/>
      <c r="AI1" s="243"/>
      <c r="AJ1" s="243"/>
      <c r="AK1" s="243"/>
      <c r="AL1" s="243"/>
      <c r="AM1" s="243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19"/>
      <c r="AY1" s="219"/>
      <c r="AZ1" s="219"/>
      <c r="BA1" s="219"/>
      <c r="BB1" s="219"/>
      <c r="BC1" s="219"/>
      <c r="BD1" s="219"/>
      <c r="BE1" s="219"/>
      <c r="BF1" s="219"/>
      <c r="BG1" s="219"/>
      <c r="BH1" s="219"/>
      <c r="BI1" s="219"/>
      <c r="BJ1" s="219"/>
      <c r="BK1" s="219"/>
      <c r="BL1" s="219"/>
      <c r="BM1" s="219"/>
      <c r="BN1" s="219"/>
      <c r="BO1" s="219"/>
      <c r="BP1" s="219"/>
      <c r="BQ1" s="219"/>
      <c r="BR1" s="219"/>
      <c r="BS1" s="219"/>
      <c r="BT1" s="219"/>
      <c r="BU1" s="219"/>
      <c r="BV1" s="219"/>
      <c r="BW1" s="341"/>
      <c r="BX1" s="219"/>
      <c r="BY1" s="219"/>
      <c r="BZ1" s="219"/>
      <c r="CA1" s="219"/>
      <c r="CB1" s="219"/>
      <c r="CC1" s="219"/>
      <c r="CD1" s="219"/>
      <c r="CE1" s="219"/>
      <c r="CF1" s="219"/>
      <c r="CG1" s="219"/>
      <c r="CH1" s="219"/>
      <c r="CI1" s="219"/>
      <c r="CJ1" s="219"/>
      <c r="CK1" s="219"/>
      <c r="CL1" s="342"/>
      <c r="CM1" s="219"/>
      <c r="CN1" s="219"/>
      <c r="CO1" s="219"/>
      <c r="CP1" s="219"/>
      <c r="CQ1" s="219"/>
      <c r="CR1" s="219"/>
      <c r="CS1" s="219"/>
      <c r="CT1" s="219"/>
      <c r="CU1" s="219"/>
      <c r="CV1" s="219"/>
      <c r="CW1" s="219"/>
      <c r="CX1" s="219"/>
      <c r="CY1" s="219"/>
      <c r="CZ1" s="219"/>
      <c r="DA1" s="219"/>
      <c r="DB1" s="219"/>
      <c r="DC1" s="219"/>
      <c r="DD1" s="219"/>
      <c r="DE1" s="219"/>
      <c r="DF1" s="219"/>
      <c r="DG1" s="219"/>
      <c r="DH1" s="219"/>
      <c r="DI1" s="219"/>
      <c r="DJ1" s="219"/>
      <c r="DK1" s="219"/>
      <c r="DL1" s="219"/>
      <c r="DM1" s="219"/>
      <c r="DN1" s="219"/>
      <c r="DO1" s="219"/>
      <c r="DP1" s="556" t="s">
        <v>704</v>
      </c>
      <c r="DQ1" s="557"/>
      <c r="DR1" s="540"/>
      <c r="DS1" s="540"/>
      <c r="DT1" s="540"/>
      <c r="DU1" s="540"/>
      <c r="DV1" s="540"/>
      <c r="DW1" s="540"/>
      <c r="DX1" s="540"/>
      <c r="DY1" s="540"/>
      <c r="DZ1" s="540"/>
      <c r="EA1" s="540"/>
      <c r="EB1" s="540"/>
      <c r="EC1" s="540"/>
      <c r="ED1" s="540"/>
      <c r="EE1" s="219"/>
      <c r="EF1" s="219"/>
      <c r="EG1" s="219"/>
      <c r="EH1" s="245"/>
      <c r="EI1" s="219"/>
      <c r="EJ1" s="219"/>
      <c r="EK1" s="219"/>
      <c r="EL1" s="219"/>
      <c r="EM1" s="245"/>
      <c r="EN1" s="219"/>
      <c r="EO1" s="219"/>
      <c r="EP1" s="219"/>
      <c r="EQ1" s="219"/>
      <c r="ER1" s="219"/>
      <c r="ES1" s="219"/>
    </row>
    <row r="2" spans="1:149" ht="19.5" thickBot="1">
      <c r="A2" s="541" t="s">
        <v>705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246"/>
      <c r="M2" s="246"/>
      <c r="N2" s="247"/>
      <c r="O2" s="246"/>
      <c r="P2" s="246"/>
      <c r="Q2" s="246"/>
      <c r="R2" s="246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11"/>
      <c r="AE2" s="248"/>
      <c r="AF2" s="248"/>
      <c r="AG2" s="248"/>
      <c r="AH2" s="248"/>
      <c r="AI2" s="248"/>
      <c r="AJ2" s="248"/>
      <c r="AK2" s="248"/>
      <c r="AL2" s="248"/>
      <c r="AM2" s="248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343"/>
      <c r="BX2" s="212"/>
      <c r="BY2" s="212"/>
      <c r="BZ2" s="212"/>
      <c r="CA2" s="212"/>
      <c r="CB2" s="212"/>
      <c r="CC2" s="212"/>
      <c r="CD2" s="212"/>
      <c r="CE2" s="212"/>
      <c r="CF2" s="212"/>
      <c r="CG2" s="212"/>
      <c r="CH2" s="212"/>
      <c r="CI2" s="212"/>
      <c r="CJ2" s="212"/>
      <c r="CK2" s="212"/>
      <c r="CL2" s="344"/>
      <c r="CM2" s="212"/>
      <c r="CN2" s="212"/>
      <c r="CO2" s="212"/>
      <c r="CP2" s="212"/>
      <c r="CQ2" s="212"/>
      <c r="CR2" s="212"/>
      <c r="CS2" s="212"/>
      <c r="CT2" s="212"/>
      <c r="CU2" s="212"/>
      <c r="CV2" s="212"/>
      <c r="CW2" s="212"/>
      <c r="CX2" s="212"/>
      <c r="CY2" s="212"/>
      <c r="CZ2" s="212"/>
      <c r="DA2" s="212"/>
      <c r="DB2" s="212"/>
      <c r="DC2" s="212"/>
      <c r="DD2" s="212"/>
      <c r="DE2" s="212"/>
      <c r="DF2" s="212"/>
      <c r="DG2" s="212"/>
      <c r="DH2" s="212"/>
      <c r="DI2" s="212"/>
      <c r="DJ2" s="212"/>
      <c r="DK2" s="212"/>
      <c r="DL2" s="212"/>
      <c r="DM2" s="212"/>
      <c r="DN2" s="212"/>
      <c r="DO2" s="212"/>
      <c r="DP2" s="249"/>
      <c r="DQ2" s="250"/>
      <c r="DR2" s="212"/>
      <c r="DS2" s="212"/>
      <c r="DT2" s="251" t="s">
        <v>746</v>
      </c>
      <c r="DU2" s="251"/>
      <c r="DV2" s="212"/>
      <c r="DW2" s="212"/>
      <c r="DX2" s="212"/>
      <c r="DY2" s="212"/>
      <c r="DZ2" s="212"/>
      <c r="EA2" s="212"/>
      <c r="EB2" s="212"/>
      <c r="EC2" s="212"/>
      <c r="ED2" s="212"/>
      <c r="EE2" s="219"/>
      <c r="EF2" s="219"/>
      <c r="EG2" s="219"/>
      <c r="EH2" s="245"/>
      <c r="EI2" s="219"/>
      <c r="EJ2" s="219"/>
      <c r="EK2" s="219"/>
      <c r="EL2" s="219"/>
      <c r="EM2" s="245"/>
      <c r="EN2" s="219"/>
      <c r="EO2" s="219"/>
      <c r="EP2" s="219"/>
      <c r="EQ2" s="219"/>
      <c r="ER2" s="219"/>
      <c r="ES2" s="219"/>
    </row>
    <row r="3" spans="1:149" ht="16.5" thickBot="1">
      <c r="A3" s="572" t="s">
        <v>706</v>
      </c>
      <c r="B3" s="562" t="s">
        <v>747</v>
      </c>
      <c r="C3" s="562" t="s">
        <v>707</v>
      </c>
      <c r="D3" s="562" t="s">
        <v>708</v>
      </c>
      <c r="E3" s="562" t="s">
        <v>709</v>
      </c>
      <c r="F3" s="562" t="s">
        <v>977</v>
      </c>
      <c r="G3" s="562" t="s">
        <v>978</v>
      </c>
      <c r="H3" s="573" t="s">
        <v>710</v>
      </c>
      <c r="I3" s="526" t="s">
        <v>833</v>
      </c>
      <c r="J3" s="575" t="s">
        <v>711</v>
      </c>
      <c r="K3" s="544" t="s">
        <v>712</v>
      </c>
      <c r="L3" s="526" t="s">
        <v>979</v>
      </c>
      <c r="M3" s="526" t="s">
        <v>714</v>
      </c>
      <c r="N3" s="529" t="s">
        <v>980</v>
      </c>
      <c r="O3" s="532" t="s">
        <v>716</v>
      </c>
      <c r="P3" s="533"/>
      <c r="Q3" s="534"/>
      <c r="R3" s="568" t="s">
        <v>977</v>
      </c>
      <c r="S3" s="538" t="s">
        <v>718</v>
      </c>
      <c r="T3" s="538"/>
      <c r="U3" s="538"/>
      <c r="V3" s="538"/>
      <c r="W3" s="538"/>
      <c r="X3" s="538"/>
      <c r="Y3" s="538"/>
      <c r="Z3" s="538"/>
      <c r="AA3" s="538"/>
      <c r="AB3" s="538"/>
      <c r="AC3" s="538"/>
      <c r="AD3" s="538"/>
      <c r="AE3" s="538"/>
      <c r="AF3" s="538"/>
      <c r="AG3" s="538"/>
      <c r="AH3" s="538"/>
      <c r="AI3" s="538"/>
      <c r="AJ3" s="538"/>
      <c r="AK3" s="538"/>
      <c r="AL3" s="571"/>
      <c r="AM3" s="539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343"/>
      <c r="BX3" s="212"/>
      <c r="BY3" s="212"/>
      <c r="BZ3" s="212"/>
      <c r="CA3" s="212"/>
      <c r="CB3" s="212"/>
      <c r="CC3" s="212"/>
      <c r="CD3" s="212"/>
      <c r="CE3" s="212"/>
      <c r="CF3" s="212"/>
      <c r="CG3" s="212"/>
      <c r="CH3" s="212"/>
      <c r="CI3" s="212"/>
      <c r="CJ3" s="212"/>
      <c r="CK3" s="212"/>
      <c r="CL3" s="344"/>
      <c r="CM3" s="212"/>
      <c r="CN3" s="212"/>
      <c r="CO3" s="212"/>
      <c r="CP3" s="212"/>
      <c r="CQ3" s="212"/>
      <c r="CR3" s="212"/>
      <c r="CS3" s="212"/>
      <c r="CT3" s="212"/>
      <c r="CU3" s="212"/>
      <c r="CV3" s="212"/>
      <c r="CW3" s="212"/>
      <c r="CX3" s="212"/>
      <c r="CY3" s="212"/>
      <c r="CZ3" s="212"/>
      <c r="DA3" s="212"/>
      <c r="DB3" s="212"/>
      <c r="DC3" s="212"/>
      <c r="DD3" s="212"/>
      <c r="DE3" s="212"/>
      <c r="DF3" s="212"/>
      <c r="DG3" s="212"/>
      <c r="DH3" s="212"/>
      <c r="DI3" s="212"/>
      <c r="DJ3" s="212"/>
      <c r="DK3" s="212"/>
      <c r="DL3" s="212"/>
      <c r="DM3" s="212"/>
      <c r="DN3" s="212"/>
      <c r="DO3" s="212"/>
      <c r="DP3" s="252"/>
      <c r="DQ3" s="222"/>
      <c r="EH3" s="252"/>
      <c r="EM3" s="252"/>
    </row>
    <row r="4" spans="1:149" ht="26.25" thickBot="1">
      <c r="A4" s="543"/>
      <c r="B4" s="545"/>
      <c r="C4" s="562"/>
      <c r="D4" s="545"/>
      <c r="E4" s="545"/>
      <c r="F4" s="562"/>
      <c r="G4" s="562"/>
      <c r="H4" s="574"/>
      <c r="I4" s="527"/>
      <c r="J4" s="576"/>
      <c r="K4" s="545"/>
      <c r="L4" s="527"/>
      <c r="M4" s="527"/>
      <c r="N4" s="530"/>
      <c r="O4" s="535"/>
      <c r="P4" s="536"/>
      <c r="Q4" s="537"/>
      <c r="R4" s="569"/>
      <c r="S4" s="521" t="s">
        <v>719</v>
      </c>
      <c r="T4" s="521"/>
      <c r="U4" s="521"/>
      <c r="V4" s="521"/>
      <c r="W4" s="521"/>
      <c r="X4" s="521"/>
      <c r="Y4" s="521" t="s">
        <v>354</v>
      </c>
      <c r="Z4" s="521"/>
      <c r="AA4" s="521"/>
      <c r="AB4" s="521"/>
      <c r="AC4" s="521"/>
      <c r="AD4" s="521" t="s">
        <v>347</v>
      </c>
      <c r="AE4" s="521"/>
      <c r="AF4" s="521"/>
      <c r="AG4" s="521"/>
      <c r="AH4" s="521"/>
      <c r="AI4" s="521" t="s">
        <v>720</v>
      </c>
      <c r="AJ4" s="521"/>
      <c r="AK4" s="521"/>
      <c r="AL4" s="567"/>
      <c r="AM4" s="522"/>
      <c r="AN4" s="521" t="s">
        <v>721</v>
      </c>
      <c r="AO4" s="521"/>
      <c r="AP4" s="521"/>
      <c r="AQ4" s="567"/>
      <c r="AR4" s="522"/>
      <c r="AS4" s="521" t="s">
        <v>722</v>
      </c>
      <c r="AT4" s="521"/>
      <c r="AU4" s="521"/>
      <c r="AV4" s="567"/>
      <c r="AW4" s="522"/>
      <c r="AX4" s="521" t="s">
        <v>723</v>
      </c>
      <c r="AY4" s="521"/>
      <c r="AZ4" s="521"/>
      <c r="BA4" s="567"/>
      <c r="BB4" s="522"/>
      <c r="BC4" s="521" t="s">
        <v>724</v>
      </c>
      <c r="BD4" s="521"/>
      <c r="BE4" s="521"/>
      <c r="BF4" s="567"/>
      <c r="BG4" s="522"/>
      <c r="BH4" s="521" t="s">
        <v>725</v>
      </c>
      <c r="BI4" s="521"/>
      <c r="BJ4" s="521"/>
      <c r="BK4" s="567"/>
      <c r="BL4" s="522"/>
      <c r="BM4" s="521" t="s">
        <v>726</v>
      </c>
      <c r="BN4" s="521"/>
      <c r="BO4" s="521"/>
      <c r="BP4" s="567"/>
      <c r="BQ4" s="522"/>
      <c r="BR4" s="521" t="s">
        <v>727</v>
      </c>
      <c r="BS4" s="521"/>
      <c r="BT4" s="521"/>
      <c r="BU4" s="567"/>
      <c r="BV4" s="522"/>
      <c r="BW4" s="521" t="s">
        <v>728</v>
      </c>
      <c r="BX4" s="521"/>
      <c r="BY4" s="521"/>
      <c r="BZ4" s="567"/>
      <c r="CA4" s="522"/>
      <c r="CB4" s="521" t="s">
        <v>729</v>
      </c>
      <c r="CC4" s="521"/>
      <c r="CD4" s="521"/>
      <c r="CE4" s="567"/>
      <c r="CF4" s="522"/>
      <c r="CG4" s="521" t="s">
        <v>730</v>
      </c>
      <c r="CH4" s="521"/>
      <c r="CI4" s="521"/>
      <c r="CJ4" s="567"/>
      <c r="CK4" s="522"/>
      <c r="CL4" s="521" t="s">
        <v>731</v>
      </c>
      <c r="CM4" s="521"/>
      <c r="CN4" s="521"/>
      <c r="CO4" s="567"/>
      <c r="CP4" s="522"/>
      <c r="CQ4" s="521" t="s">
        <v>732</v>
      </c>
      <c r="CR4" s="521"/>
      <c r="CS4" s="521"/>
      <c r="CT4" s="567"/>
      <c r="CU4" s="522"/>
      <c r="CV4" s="521" t="s">
        <v>733</v>
      </c>
      <c r="CW4" s="521"/>
      <c r="CX4" s="521"/>
      <c r="CY4" s="567"/>
      <c r="CZ4" s="522"/>
      <c r="DA4" s="521" t="s">
        <v>734</v>
      </c>
      <c r="DB4" s="521"/>
      <c r="DC4" s="521"/>
      <c r="DD4" s="567"/>
      <c r="DE4" s="522"/>
      <c r="DF4" s="521" t="s">
        <v>735</v>
      </c>
      <c r="DG4" s="521"/>
      <c r="DH4" s="521"/>
      <c r="DI4" s="567"/>
      <c r="DJ4" s="522"/>
      <c r="DK4" s="521" t="s">
        <v>736</v>
      </c>
      <c r="DL4" s="521"/>
      <c r="DM4" s="521"/>
      <c r="DN4" s="567"/>
      <c r="DO4" s="522"/>
      <c r="DP4" s="523" t="s">
        <v>737</v>
      </c>
      <c r="DQ4" s="524"/>
      <c r="DR4" s="524"/>
      <c r="DS4" s="525"/>
      <c r="DT4" s="550" t="s">
        <v>755</v>
      </c>
      <c r="DU4" s="524"/>
      <c r="DV4" s="524"/>
      <c r="DW4" s="524"/>
      <c r="DX4" s="524"/>
      <c r="DY4" s="524"/>
      <c r="DZ4" s="524"/>
      <c r="EA4" s="524"/>
      <c r="EB4" s="524"/>
      <c r="EC4" s="524"/>
      <c r="ED4" s="524"/>
      <c r="EE4" s="551"/>
      <c r="EF4" s="253"/>
      <c r="EG4" s="253"/>
      <c r="EH4" s="309"/>
      <c r="EI4" s="253"/>
      <c r="EJ4" s="253"/>
      <c r="EK4" s="253"/>
      <c r="EL4" s="253"/>
      <c r="EM4" s="255" t="s">
        <v>757</v>
      </c>
      <c r="EN4" s="256"/>
      <c r="EO4" s="256"/>
      <c r="EP4" s="256"/>
      <c r="EQ4" s="256"/>
      <c r="ER4" s="256"/>
      <c r="ES4" s="256"/>
    </row>
    <row r="5" spans="1:149" ht="26.25" thickBot="1">
      <c r="A5" s="543"/>
      <c r="B5" s="545"/>
      <c r="C5" s="562"/>
      <c r="D5" s="545"/>
      <c r="E5" s="545"/>
      <c r="F5" s="562"/>
      <c r="G5" s="562"/>
      <c r="H5" s="574"/>
      <c r="I5" s="528"/>
      <c r="J5" s="577"/>
      <c r="K5" s="545"/>
      <c r="L5" s="528"/>
      <c r="M5" s="527"/>
      <c r="N5" s="531"/>
      <c r="O5" s="225" t="s">
        <v>738</v>
      </c>
      <c r="P5" s="226" t="s">
        <v>739</v>
      </c>
      <c r="Q5" s="226" t="s">
        <v>740</v>
      </c>
      <c r="R5" s="570"/>
      <c r="S5" s="227" t="s">
        <v>741</v>
      </c>
      <c r="T5" s="227" t="s">
        <v>742</v>
      </c>
      <c r="U5" s="228" t="s">
        <v>739</v>
      </c>
      <c r="V5" s="228" t="s">
        <v>740</v>
      </c>
      <c r="W5" s="228" t="s">
        <v>977</v>
      </c>
      <c r="X5" s="226" t="s">
        <v>738</v>
      </c>
      <c r="Y5" s="227" t="s">
        <v>742</v>
      </c>
      <c r="Z5" s="228" t="s">
        <v>743</v>
      </c>
      <c r="AA5" s="228" t="s">
        <v>740</v>
      </c>
      <c r="AB5" s="228" t="s">
        <v>977</v>
      </c>
      <c r="AC5" s="226" t="s">
        <v>738</v>
      </c>
      <c r="AD5" s="227" t="s">
        <v>742</v>
      </c>
      <c r="AE5" s="228" t="s">
        <v>743</v>
      </c>
      <c r="AF5" s="228" t="s">
        <v>740</v>
      </c>
      <c r="AG5" s="228" t="s">
        <v>977</v>
      </c>
      <c r="AH5" s="226" t="s">
        <v>738</v>
      </c>
      <c r="AI5" s="227" t="s">
        <v>742</v>
      </c>
      <c r="AJ5" s="228" t="s">
        <v>743</v>
      </c>
      <c r="AK5" s="228" t="s">
        <v>740</v>
      </c>
      <c r="AL5" s="228" t="s">
        <v>977</v>
      </c>
      <c r="AM5" s="229" t="s">
        <v>738</v>
      </c>
      <c r="AN5" s="227" t="s">
        <v>742</v>
      </c>
      <c r="AO5" s="228" t="s">
        <v>743</v>
      </c>
      <c r="AP5" s="228" t="s">
        <v>740</v>
      </c>
      <c r="AQ5" s="228" t="s">
        <v>977</v>
      </c>
      <c r="AR5" s="229" t="s">
        <v>738</v>
      </c>
      <c r="AS5" s="227" t="s">
        <v>742</v>
      </c>
      <c r="AT5" s="228" t="s">
        <v>743</v>
      </c>
      <c r="AU5" s="228" t="s">
        <v>740</v>
      </c>
      <c r="AV5" s="228" t="s">
        <v>977</v>
      </c>
      <c r="AW5" s="229" t="s">
        <v>738</v>
      </c>
      <c r="AX5" s="227" t="s">
        <v>742</v>
      </c>
      <c r="AY5" s="228" t="s">
        <v>743</v>
      </c>
      <c r="AZ5" s="228" t="s">
        <v>740</v>
      </c>
      <c r="BA5" s="228" t="s">
        <v>977</v>
      </c>
      <c r="BB5" s="229" t="s">
        <v>738</v>
      </c>
      <c r="BC5" s="227" t="s">
        <v>742</v>
      </c>
      <c r="BD5" s="228" t="s">
        <v>743</v>
      </c>
      <c r="BE5" s="228" t="s">
        <v>740</v>
      </c>
      <c r="BF5" s="228" t="s">
        <v>977</v>
      </c>
      <c r="BG5" s="229" t="s">
        <v>738</v>
      </c>
      <c r="BH5" s="227" t="s">
        <v>742</v>
      </c>
      <c r="BI5" s="228" t="s">
        <v>743</v>
      </c>
      <c r="BJ5" s="228" t="s">
        <v>740</v>
      </c>
      <c r="BK5" s="228" t="s">
        <v>977</v>
      </c>
      <c r="BL5" s="229" t="s">
        <v>738</v>
      </c>
      <c r="BM5" s="227" t="s">
        <v>742</v>
      </c>
      <c r="BN5" s="228" t="s">
        <v>743</v>
      </c>
      <c r="BO5" s="228" t="s">
        <v>740</v>
      </c>
      <c r="BP5" s="228" t="s">
        <v>977</v>
      </c>
      <c r="BQ5" s="229" t="s">
        <v>738</v>
      </c>
      <c r="BR5" s="227" t="s">
        <v>742</v>
      </c>
      <c r="BS5" s="228" t="s">
        <v>743</v>
      </c>
      <c r="BT5" s="228" t="s">
        <v>740</v>
      </c>
      <c r="BU5" s="228" t="s">
        <v>977</v>
      </c>
      <c r="BV5" s="229" t="s">
        <v>738</v>
      </c>
      <c r="BW5" s="228" t="s">
        <v>742</v>
      </c>
      <c r="BX5" s="228" t="s">
        <v>743</v>
      </c>
      <c r="BY5" s="228" t="s">
        <v>740</v>
      </c>
      <c r="BZ5" s="228" t="s">
        <v>977</v>
      </c>
      <c r="CA5" s="229" t="s">
        <v>738</v>
      </c>
      <c r="CB5" s="227" t="s">
        <v>742</v>
      </c>
      <c r="CC5" s="228" t="s">
        <v>743</v>
      </c>
      <c r="CD5" s="228" t="s">
        <v>740</v>
      </c>
      <c r="CE5" s="228" t="s">
        <v>977</v>
      </c>
      <c r="CF5" s="229" t="s">
        <v>738</v>
      </c>
      <c r="CG5" s="227" t="s">
        <v>742</v>
      </c>
      <c r="CH5" s="228" t="s">
        <v>743</v>
      </c>
      <c r="CI5" s="228" t="s">
        <v>740</v>
      </c>
      <c r="CJ5" s="228" t="s">
        <v>977</v>
      </c>
      <c r="CK5" s="229" t="s">
        <v>738</v>
      </c>
      <c r="CL5" s="227" t="s">
        <v>742</v>
      </c>
      <c r="CM5" s="228" t="s">
        <v>743</v>
      </c>
      <c r="CN5" s="228" t="s">
        <v>740</v>
      </c>
      <c r="CO5" s="228" t="s">
        <v>977</v>
      </c>
      <c r="CP5" s="229" t="s">
        <v>738</v>
      </c>
      <c r="CQ5" s="227" t="s">
        <v>742</v>
      </c>
      <c r="CR5" s="228" t="s">
        <v>743</v>
      </c>
      <c r="CS5" s="228" t="s">
        <v>740</v>
      </c>
      <c r="CT5" s="228" t="s">
        <v>977</v>
      </c>
      <c r="CU5" s="229" t="s">
        <v>738</v>
      </c>
      <c r="CV5" s="227" t="s">
        <v>742</v>
      </c>
      <c r="CW5" s="228" t="s">
        <v>743</v>
      </c>
      <c r="CX5" s="228" t="s">
        <v>740</v>
      </c>
      <c r="CY5" s="228" t="s">
        <v>977</v>
      </c>
      <c r="CZ5" s="229" t="s">
        <v>738</v>
      </c>
      <c r="DA5" s="227" t="s">
        <v>742</v>
      </c>
      <c r="DB5" s="228" t="s">
        <v>743</v>
      </c>
      <c r="DC5" s="228" t="s">
        <v>740</v>
      </c>
      <c r="DD5" s="228" t="s">
        <v>977</v>
      </c>
      <c r="DE5" s="229" t="s">
        <v>738</v>
      </c>
      <c r="DF5" s="227" t="s">
        <v>742</v>
      </c>
      <c r="DG5" s="228" t="s">
        <v>743</v>
      </c>
      <c r="DH5" s="228" t="s">
        <v>740</v>
      </c>
      <c r="DI5" s="228" t="s">
        <v>977</v>
      </c>
      <c r="DJ5" s="229" t="s">
        <v>738</v>
      </c>
      <c r="DK5" s="227" t="s">
        <v>742</v>
      </c>
      <c r="DL5" s="228" t="s">
        <v>743</v>
      </c>
      <c r="DM5" s="228" t="s">
        <v>740</v>
      </c>
      <c r="DN5" s="228" t="s">
        <v>977</v>
      </c>
      <c r="DO5" s="230" t="s">
        <v>738</v>
      </c>
      <c r="DP5" s="257" t="s">
        <v>95</v>
      </c>
      <c r="DQ5" s="233" t="s">
        <v>744</v>
      </c>
      <c r="DR5" s="233" t="s">
        <v>270</v>
      </c>
      <c r="DS5" s="233" t="s">
        <v>744</v>
      </c>
      <c r="DT5" s="258" t="s">
        <v>758</v>
      </c>
      <c r="DU5" s="233" t="s">
        <v>744</v>
      </c>
      <c r="DV5" s="258" t="s">
        <v>759</v>
      </c>
      <c r="DW5" s="233" t="s">
        <v>744</v>
      </c>
      <c r="DX5" s="258" t="s">
        <v>760</v>
      </c>
      <c r="DY5" s="233" t="s">
        <v>744</v>
      </c>
      <c r="DZ5" s="258" t="s">
        <v>761</v>
      </c>
      <c r="EA5" s="233" t="s">
        <v>744</v>
      </c>
      <c r="EB5" s="258" t="s">
        <v>762</v>
      </c>
      <c r="EC5" s="233" t="s">
        <v>744</v>
      </c>
      <c r="ED5" s="258" t="s">
        <v>763</v>
      </c>
      <c r="EE5" s="259" t="s">
        <v>744</v>
      </c>
      <c r="EF5" s="260" t="s">
        <v>764</v>
      </c>
      <c r="EG5" s="260" t="s">
        <v>764</v>
      </c>
      <c r="EH5" s="303" t="s">
        <v>981</v>
      </c>
      <c r="EI5" s="112" t="s">
        <v>744</v>
      </c>
      <c r="EJ5" s="112" t="s">
        <v>982</v>
      </c>
      <c r="EK5" s="112" t="s">
        <v>744</v>
      </c>
      <c r="EL5" s="112"/>
      <c r="EM5" s="262" t="s">
        <v>94</v>
      </c>
      <c r="EN5" s="263" t="s">
        <v>767</v>
      </c>
      <c r="EO5" s="263" t="s">
        <v>768</v>
      </c>
      <c r="EP5" s="263" t="s">
        <v>767</v>
      </c>
      <c r="EQ5" s="263" t="s">
        <v>769</v>
      </c>
      <c r="ER5" s="263" t="s">
        <v>770</v>
      </c>
      <c r="ES5" s="263" t="s">
        <v>771</v>
      </c>
    </row>
    <row r="6" spans="1:149">
      <c r="A6" s="312">
        <v>1</v>
      </c>
      <c r="B6" s="313">
        <v>2</v>
      </c>
      <c r="C6" s="313"/>
      <c r="D6" s="313">
        <v>3</v>
      </c>
      <c r="E6" s="314">
        <v>4</v>
      </c>
      <c r="F6" s="314">
        <v>5</v>
      </c>
      <c r="G6" s="314">
        <v>6</v>
      </c>
      <c r="H6" s="345">
        <v>5</v>
      </c>
      <c r="I6" s="345"/>
      <c r="J6" s="346">
        <v>6</v>
      </c>
      <c r="K6" s="314">
        <v>7</v>
      </c>
      <c r="L6" s="314">
        <v>8</v>
      </c>
      <c r="M6" s="347"/>
      <c r="N6" s="315">
        <v>9</v>
      </c>
      <c r="O6" s="314">
        <v>10</v>
      </c>
      <c r="P6" s="314"/>
      <c r="Q6" s="314"/>
      <c r="R6" s="314">
        <v>11</v>
      </c>
      <c r="S6" s="314">
        <v>6</v>
      </c>
      <c r="T6" s="314">
        <v>7</v>
      </c>
      <c r="U6" s="314">
        <v>8</v>
      </c>
      <c r="V6" s="314">
        <v>9</v>
      </c>
      <c r="W6" s="314"/>
      <c r="X6" s="314">
        <v>10</v>
      </c>
      <c r="Y6" s="314">
        <v>11</v>
      </c>
      <c r="Z6" s="314">
        <v>12</v>
      </c>
      <c r="AA6" s="314">
        <v>13</v>
      </c>
      <c r="AB6" s="314"/>
      <c r="AC6" s="314">
        <v>14</v>
      </c>
      <c r="AD6" s="314">
        <v>15</v>
      </c>
      <c r="AE6" s="314">
        <v>16</v>
      </c>
      <c r="AF6" s="314">
        <v>17</v>
      </c>
      <c r="AG6" s="314"/>
      <c r="AH6" s="314">
        <v>18</v>
      </c>
      <c r="AI6" s="314">
        <v>19</v>
      </c>
      <c r="AJ6" s="314">
        <v>20</v>
      </c>
      <c r="AK6" s="314">
        <v>21</v>
      </c>
      <c r="AL6" s="317"/>
      <c r="AM6" s="316">
        <v>22</v>
      </c>
      <c r="AN6" s="314">
        <v>19</v>
      </c>
      <c r="AO6" s="314">
        <v>20</v>
      </c>
      <c r="AP6" s="314">
        <v>21</v>
      </c>
      <c r="AQ6" s="317"/>
      <c r="AR6" s="316">
        <v>22</v>
      </c>
      <c r="AS6" s="314">
        <v>19</v>
      </c>
      <c r="AT6" s="314">
        <v>20</v>
      </c>
      <c r="AU6" s="314">
        <v>21</v>
      </c>
      <c r="AV6" s="317"/>
      <c r="AW6" s="316">
        <v>22</v>
      </c>
      <c r="AX6" s="314">
        <v>19</v>
      </c>
      <c r="AY6" s="314">
        <v>20</v>
      </c>
      <c r="AZ6" s="314">
        <v>21</v>
      </c>
      <c r="BA6" s="317"/>
      <c r="BB6" s="316">
        <v>22</v>
      </c>
      <c r="BC6" s="314">
        <v>19</v>
      </c>
      <c r="BD6" s="314">
        <v>20</v>
      </c>
      <c r="BE6" s="314">
        <v>21</v>
      </c>
      <c r="BF6" s="317"/>
      <c r="BG6" s="316">
        <v>22</v>
      </c>
      <c r="BH6" s="314">
        <v>19</v>
      </c>
      <c r="BI6" s="314">
        <v>20</v>
      </c>
      <c r="BJ6" s="314">
        <v>21</v>
      </c>
      <c r="BK6" s="317"/>
      <c r="BL6" s="316">
        <v>22</v>
      </c>
      <c r="BM6" s="314">
        <v>19</v>
      </c>
      <c r="BN6" s="314">
        <v>20</v>
      </c>
      <c r="BO6" s="314">
        <v>21</v>
      </c>
      <c r="BP6" s="317"/>
      <c r="BQ6" s="316">
        <v>22</v>
      </c>
      <c r="BR6" s="314">
        <v>19</v>
      </c>
      <c r="BS6" s="314">
        <v>20</v>
      </c>
      <c r="BT6" s="314">
        <v>21</v>
      </c>
      <c r="BU6" s="317"/>
      <c r="BV6" s="316">
        <v>22</v>
      </c>
      <c r="BW6" s="314">
        <v>19</v>
      </c>
      <c r="BX6" s="314">
        <v>20</v>
      </c>
      <c r="BY6" s="314">
        <v>21</v>
      </c>
      <c r="BZ6" s="317"/>
      <c r="CA6" s="316">
        <v>22</v>
      </c>
      <c r="CB6" s="314">
        <v>19</v>
      </c>
      <c r="CC6" s="314">
        <v>20</v>
      </c>
      <c r="CD6" s="314">
        <v>21</v>
      </c>
      <c r="CE6" s="317"/>
      <c r="CF6" s="316">
        <v>22</v>
      </c>
      <c r="CG6" s="314">
        <v>19</v>
      </c>
      <c r="CH6" s="314">
        <v>20</v>
      </c>
      <c r="CI6" s="314">
        <v>21</v>
      </c>
      <c r="CJ6" s="317"/>
      <c r="CK6" s="316">
        <v>22</v>
      </c>
      <c r="CL6" s="348">
        <v>19</v>
      </c>
      <c r="CM6" s="314">
        <v>20</v>
      </c>
      <c r="CN6" s="314">
        <v>21</v>
      </c>
      <c r="CO6" s="317"/>
      <c r="CP6" s="316">
        <v>22</v>
      </c>
      <c r="CQ6" s="314">
        <v>19</v>
      </c>
      <c r="CR6" s="314">
        <v>20</v>
      </c>
      <c r="CS6" s="314">
        <v>21</v>
      </c>
      <c r="CT6" s="317"/>
      <c r="CU6" s="316">
        <v>22</v>
      </c>
      <c r="CV6" s="314">
        <v>19</v>
      </c>
      <c r="CW6" s="314">
        <v>20</v>
      </c>
      <c r="CX6" s="314">
        <v>21</v>
      </c>
      <c r="CY6" s="317"/>
      <c r="CZ6" s="316">
        <v>22</v>
      </c>
      <c r="DA6" s="314">
        <v>19</v>
      </c>
      <c r="DB6" s="314">
        <v>20</v>
      </c>
      <c r="DC6" s="314">
        <v>21</v>
      </c>
      <c r="DD6" s="317"/>
      <c r="DE6" s="316">
        <v>22</v>
      </c>
      <c r="DF6" s="314">
        <v>19</v>
      </c>
      <c r="DG6" s="314">
        <v>20</v>
      </c>
      <c r="DH6" s="314">
        <v>21</v>
      </c>
      <c r="DI6" s="317"/>
      <c r="DJ6" s="316">
        <v>22</v>
      </c>
      <c r="DK6" s="314">
        <v>19</v>
      </c>
      <c r="DL6" s="314">
        <v>20</v>
      </c>
      <c r="DM6" s="314">
        <v>21</v>
      </c>
      <c r="DN6" s="317"/>
      <c r="DO6" s="317">
        <v>22</v>
      </c>
      <c r="DP6" s="271">
        <v>8</v>
      </c>
      <c r="DQ6" s="272">
        <v>9</v>
      </c>
      <c r="DR6" s="272">
        <v>10</v>
      </c>
      <c r="DS6" s="272">
        <v>11</v>
      </c>
      <c r="DT6" s="272">
        <v>12</v>
      </c>
      <c r="DU6" s="272">
        <v>13</v>
      </c>
      <c r="DV6" s="272">
        <v>14</v>
      </c>
      <c r="DW6" s="272">
        <v>15</v>
      </c>
      <c r="DX6" s="272">
        <v>16</v>
      </c>
      <c r="DY6" s="272">
        <v>17</v>
      </c>
      <c r="DZ6" s="272">
        <v>18</v>
      </c>
      <c r="EA6" s="272">
        <v>19</v>
      </c>
      <c r="EB6" s="272">
        <v>20</v>
      </c>
      <c r="EC6" s="272">
        <v>21</v>
      </c>
      <c r="ED6" s="272">
        <v>22</v>
      </c>
      <c r="EE6" s="273">
        <v>23</v>
      </c>
      <c r="EH6" s="252"/>
      <c r="EM6" s="252"/>
    </row>
    <row r="7" spans="1:149" ht="25.5">
      <c r="A7" s="319"/>
      <c r="B7" s="276" t="s">
        <v>983</v>
      </c>
      <c r="C7" s="338"/>
      <c r="D7" s="277"/>
      <c r="E7" s="305"/>
      <c r="F7" s="305"/>
      <c r="G7" s="305"/>
      <c r="H7" s="282"/>
      <c r="I7" s="349">
        <f t="shared" ref="I7:I33" si="0">SUM(J7-G7/20)</f>
        <v>0</v>
      </c>
      <c r="J7" s="350">
        <f t="shared" ref="J7:J32" si="1">SUM((G7*6*21)/(8*20*100))+(G7/20)</f>
        <v>0</v>
      </c>
      <c r="K7" s="278"/>
      <c r="L7" s="351"/>
      <c r="M7" s="349">
        <f t="shared" ref="M7:M32" si="2">SUM(L7*I7)</f>
        <v>0</v>
      </c>
      <c r="N7" s="304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39"/>
      <c r="AM7" s="339"/>
      <c r="AN7" s="352"/>
      <c r="AO7" s="352"/>
      <c r="AP7" s="352"/>
      <c r="AQ7" s="352"/>
      <c r="AR7" s="352"/>
      <c r="AS7" s="352"/>
      <c r="AT7" s="352"/>
      <c r="AU7" s="352"/>
      <c r="AV7" s="352"/>
      <c r="AW7" s="352"/>
      <c r="AX7" s="352"/>
      <c r="AY7" s="352"/>
      <c r="AZ7" s="352"/>
      <c r="BA7" s="352"/>
      <c r="BB7" s="352"/>
      <c r="BC7" s="352"/>
      <c r="BD7" s="352"/>
      <c r="BE7" s="352"/>
      <c r="BF7" s="352"/>
      <c r="BG7" s="352"/>
      <c r="BH7" s="352"/>
      <c r="BI7" s="352"/>
      <c r="BJ7" s="352"/>
      <c r="BK7" s="352"/>
      <c r="BL7" s="352"/>
      <c r="BM7" s="352"/>
      <c r="BN7" s="352"/>
      <c r="BO7" s="352"/>
      <c r="BP7" s="352"/>
      <c r="BQ7" s="352"/>
      <c r="BR7" s="352"/>
      <c r="BS7" s="352"/>
      <c r="BT7" s="352"/>
      <c r="BU7" s="352"/>
      <c r="BV7" s="352"/>
      <c r="BW7" s="353"/>
      <c r="BX7" s="352"/>
      <c r="BY7" s="352"/>
      <c r="BZ7" s="352"/>
      <c r="CA7" s="352"/>
      <c r="CB7" s="352"/>
      <c r="CC7" s="352"/>
      <c r="CD7" s="352"/>
      <c r="CE7" s="352"/>
      <c r="CF7" s="352"/>
      <c r="CG7" s="352"/>
      <c r="CH7" s="352"/>
      <c r="CI7" s="352"/>
      <c r="CJ7" s="352"/>
      <c r="CK7" s="352"/>
      <c r="CL7" s="352"/>
      <c r="CM7" s="352"/>
      <c r="CN7" s="352"/>
      <c r="CO7" s="352"/>
      <c r="CP7" s="352"/>
      <c r="CQ7" s="352"/>
      <c r="CR7" s="352"/>
      <c r="CS7" s="352"/>
      <c r="CT7" s="352"/>
      <c r="CU7" s="352"/>
      <c r="CV7" s="352"/>
      <c r="CW7" s="352"/>
      <c r="CX7" s="352"/>
      <c r="CY7" s="352"/>
      <c r="CZ7" s="352"/>
      <c r="DA7" s="352"/>
      <c r="DB7" s="352"/>
      <c r="DC7" s="352"/>
      <c r="DD7" s="352"/>
      <c r="DE7" s="352"/>
      <c r="DF7" s="352"/>
      <c r="DG7" s="352"/>
      <c r="DH7" s="352"/>
      <c r="DI7" s="352"/>
      <c r="DJ7" s="352"/>
      <c r="DK7" s="352"/>
      <c r="DL7" s="352"/>
      <c r="DM7" s="352"/>
      <c r="DN7" s="352"/>
      <c r="DO7" s="352"/>
      <c r="DP7" s="354"/>
      <c r="DQ7" s="305"/>
      <c r="DR7" s="305"/>
      <c r="DS7" s="305"/>
      <c r="DT7" s="305"/>
      <c r="DU7" s="305"/>
      <c r="DV7" s="305"/>
      <c r="DW7" s="305"/>
      <c r="DX7" s="305"/>
      <c r="DY7" s="305"/>
      <c r="DZ7" s="305"/>
      <c r="EA7" s="305"/>
      <c r="EB7" s="305"/>
      <c r="EC7" s="305"/>
      <c r="ED7" s="305"/>
      <c r="EE7" s="355"/>
      <c r="EF7" s="286"/>
      <c r="EG7" s="286"/>
      <c r="EH7" s="290"/>
      <c r="EI7" s="131"/>
      <c r="EJ7" s="131"/>
      <c r="EK7" s="131"/>
      <c r="EL7" s="131"/>
      <c r="EM7" s="290"/>
      <c r="EN7" s="131"/>
      <c r="EO7" s="131"/>
      <c r="EP7" s="131"/>
      <c r="EQ7" s="131"/>
      <c r="ER7" s="131"/>
      <c r="ES7" s="131"/>
    </row>
    <row r="8" spans="1:149" ht="38.25">
      <c r="A8" s="319">
        <v>1</v>
      </c>
      <c r="B8" s="356" t="s">
        <v>984</v>
      </c>
      <c r="C8" s="356" t="s">
        <v>985</v>
      </c>
      <c r="D8" s="293" t="s">
        <v>56</v>
      </c>
      <c r="E8" s="305">
        <v>29750</v>
      </c>
      <c r="F8" s="305"/>
      <c r="G8" s="357">
        <f t="shared" ref="G8:G32" si="3">SUM(E8:F8)</f>
        <v>29750</v>
      </c>
      <c r="H8" s="282">
        <v>20</v>
      </c>
      <c r="I8" s="349">
        <f t="shared" si="0"/>
        <v>234.28125</v>
      </c>
      <c r="J8" s="350">
        <f t="shared" si="1"/>
        <v>1721.78125</v>
      </c>
      <c r="K8" s="279" t="s">
        <v>986</v>
      </c>
      <c r="L8" s="351">
        <v>20</v>
      </c>
      <c r="M8" s="349">
        <f t="shared" si="2"/>
        <v>4685.625</v>
      </c>
      <c r="N8" s="280">
        <f>SUM(L8*J8)</f>
        <v>34435.625</v>
      </c>
      <c r="O8" s="279">
        <f t="shared" ref="O8:O32" si="4">SUM(P8:R8)</f>
        <v>15440</v>
      </c>
      <c r="P8" s="279">
        <f t="shared" ref="P8:R32" si="5">SUM(U8,Z8,AE8,AJ8,AO8,AT8,AY8,BD8,BI8,BN8,BS8,BX8,CC8,CH8,CM8,CR8,CW8,DB8,DG8,DL8)</f>
        <v>11460</v>
      </c>
      <c r="Q8" s="279">
        <f t="shared" si="5"/>
        <v>3980</v>
      </c>
      <c r="R8" s="279">
        <f t="shared" si="5"/>
        <v>0</v>
      </c>
      <c r="S8" s="328" t="s">
        <v>987</v>
      </c>
      <c r="T8" s="328" t="s">
        <v>789</v>
      </c>
      <c r="U8" s="279">
        <v>1453</v>
      </c>
      <c r="V8" s="279">
        <v>386</v>
      </c>
      <c r="W8" s="279"/>
      <c r="X8" s="296">
        <f>SUM(U8:V8)</f>
        <v>1839</v>
      </c>
      <c r="Y8" s="328" t="s">
        <v>790</v>
      </c>
      <c r="Z8" s="279">
        <v>1453</v>
      </c>
      <c r="AA8" s="279">
        <v>234</v>
      </c>
      <c r="AB8" s="279"/>
      <c r="AC8" s="296">
        <f>SUM(Z8:AA8)</f>
        <v>1687</v>
      </c>
      <c r="AD8" s="358" t="s">
        <v>783</v>
      </c>
      <c r="AE8" s="305">
        <v>1453</v>
      </c>
      <c r="AF8" s="305">
        <v>234</v>
      </c>
      <c r="AG8" s="305"/>
      <c r="AH8" s="296">
        <f>SUM(AE8:AF8)</f>
        <v>1687</v>
      </c>
      <c r="AI8" s="328" t="s">
        <v>794</v>
      </c>
      <c r="AJ8" s="279">
        <v>1453</v>
      </c>
      <c r="AK8" s="279">
        <v>234</v>
      </c>
      <c r="AL8" s="279"/>
      <c r="AM8" s="321">
        <f t="shared" ref="AM8:AM32" si="6">SUM(AJ8:AK8)</f>
        <v>1687</v>
      </c>
      <c r="AN8" s="328" t="s">
        <v>801</v>
      </c>
      <c r="AO8" s="279">
        <v>1488</v>
      </c>
      <c r="AP8" s="279">
        <v>234</v>
      </c>
      <c r="AQ8" s="279"/>
      <c r="AR8" s="321">
        <f>SUM(AO8:AP8)</f>
        <v>1722</v>
      </c>
      <c r="AS8" s="359" t="s">
        <v>842</v>
      </c>
      <c r="AT8" s="352">
        <v>1219</v>
      </c>
      <c r="AU8" s="352">
        <v>468</v>
      </c>
      <c r="AV8" s="352"/>
      <c r="AW8" s="352">
        <f>SUM(AT8:AV8)</f>
        <v>1687</v>
      </c>
      <c r="AX8" s="360" t="s">
        <v>988</v>
      </c>
      <c r="AY8" s="352">
        <v>1488</v>
      </c>
      <c r="AZ8" s="352">
        <v>234</v>
      </c>
      <c r="BA8" s="352"/>
      <c r="BB8" s="352">
        <f>SUM(AY8:BA8)</f>
        <v>1722</v>
      </c>
      <c r="BC8" s="352" t="s">
        <v>795</v>
      </c>
      <c r="BD8" s="352">
        <v>1453</v>
      </c>
      <c r="BE8" s="352">
        <v>234</v>
      </c>
      <c r="BF8" s="352"/>
      <c r="BG8" s="352">
        <f>SUM(BD8:BF8)</f>
        <v>1687</v>
      </c>
      <c r="BH8" s="361">
        <v>40490</v>
      </c>
      <c r="BI8" s="352"/>
      <c r="BJ8" s="352">
        <v>1722</v>
      </c>
      <c r="BK8" s="352"/>
      <c r="BL8" s="352">
        <f t="shared" ref="BL8:BL31" si="7">SUM(BI8:BK8)</f>
        <v>1722</v>
      </c>
      <c r="BM8" s="352"/>
      <c r="BN8" s="352"/>
      <c r="BO8" s="352"/>
      <c r="BP8" s="352"/>
      <c r="BQ8" s="352">
        <f t="shared" ref="BQ8:BQ31" si="8">SUM(BN8:BP8)</f>
        <v>0</v>
      </c>
      <c r="BR8" s="352"/>
      <c r="BS8" s="352"/>
      <c r="BT8" s="352"/>
      <c r="BU8" s="352"/>
      <c r="BV8" s="352">
        <f t="shared" ref="BV8:BV31" si="9">SUM(BS8:BU8)</f>
        <v>0</v>
      </c>
      <c r="BW8" s="353"/>
      <c r="BX8" s="352"/>
      <c r="BY8" s="352"/>
      <c r="BZ8" s="352"/>
      <c r="CA8" s="352">
        <f t="shared" ref="CA8:CA31" si="10">SUM(BX8:BZ8)</f>
        <v>0</v>
      </c>
      <c r="CB8" s="352"/>
      <c r="CC8" s="352"/>
      <c r="CD8" s="352"/>
      <c r="CE8" s="352"/>
      <c r="CF8" s="352">
        <f t="shared" ref="CF8:CF31" si="11">SUM(CC8:CE8)</f>
        <v>0</v>
      </c>
      <c r="CG8" s="352"/>
      <c r="CH8" s="352"/>
      <c r="CI8" s="352"/>
      <c r="CJ8" s="352"/>
      <c r="CK8" s="352">
        <f t="shared" ref="CK8:CK31" si="12">SUM(CH8:CJ8)</f>
        <v>0</v>
      </c>
      <c r="CL8" s="352"/>
      <c r="CM8" s="352"/>
      <c r="CN8" s="352"/>
      <c r="CO8" s="352"/>
      <c r="CP8" s="352">
        <f t="shared" ref="CP8:CP31" si="13">SUM(CM8:CO8)</f>
        <v>0</v>
      </c>
      <c r="CQ8" s="352"/>
      <c r="CR8" s="352"/>
      <c r="CS8" s="352"/>
      <c r="CT8" s="352"/>
      <c r="CU8" s="352">
        <f t="shared" ref="CU8:CU31" si="14">SUM(CR8:CT8)</f>
        <v>0</v>
      </c>
      <c r="CV8" s="352"/>
      <c r="CW8" s="352"/>
      <c r="CX8" s="352"/>
      <c r="CY8" s="352"/>
      <c r="CZ8" s="352">
        <f t="shared" ref="CZ8:CZ31" si="15">SUM(CW8:CY8)</f>
        <v>0</v>
      </c>
      <c r="DA8" s="352"/>
      <c r="DB8" s="352"/>
      <c r="DC8" s="352"/>
      <c r="DD8" s="352"/>
      <c r="DE8" s="352"/>
      <c r="DF8" s="352"/>
      <c r="DG8" s="352"/>
      <c r="DH8" s="352"/>
      <c r="DI8" s="352"/>
      <c r="DJ8" s="352"/>
      <c r="DK8" s="352"/>
      <c r="DL8" s="352"/>
      <c r="DM8" s="352"/>
      <c r="DN8" s="352"/>
      <c r="DO8" s="352"/>
      <c r="DP8" s="354">
        <v>1</v>
      </c>
      <c r="DQ8" s="305">
        <v>29750</v>
      </c>
      <c r="DR8" s="305"/>
      <c r="DS8" s="305"/>
      <c r="DT8" s="305">
        <v>1</v>
      </c>
      <c r="DU8" s="305">
        <v>29750</v>
      </c>
      <c r="DV8" s="305"/>
      <c r="DW8" s="305"/>
      <c r="DX8" s="305"/>
      <c r="DY8" s="305"/>
      <c r="DZ8" s="305"/>
      <c r="EA8" s="305"/>
      <c r="EB8" s="305"/>
      <c r="EC8" s="305"/>
      <c r="ED8" s="305"/>
      <c r="EE8" s="302" t="s">
        <v>773</v>
      </c>
      <c r="EF8" s="302">
        <f>SUM(ED8,EB8,DZ8,DX8,DV8,DT8)</f>
        <v>1</v>
      </c>
      <c r="EG8" s="302">
        <f>SUM(EE8,EC8,EA8,DY8,DW8,DU8)</f>
        <v>29750</v>
      </c>
      <c r="EH8" s="290">
        <v>1</v>
      </c>
      <c r="EI8" s="131">
        <v>29750</v>
      </c>
      <c r="EJ8" s="131"/>
      <c r="EK8" s="131"/>
      <c r="EL8" s="131"/>
      <c r="EM8" s="290">
        <v>1</v>
      </c>
      <c r="EN8" s="131"/>
      <c r="EO8" s="131"/>
      <c r="EP8" s="131"/>
      <c r="EQ8" s="131"/>
      <c r="ER8" s="131"/>
      <c r="ES8" s="131"/>
    </row>
    <row r="9" spans="1:149" ht="48">
      <c r="A9" s="362">
        <v>2</v>
      </c>
      <c r="B9" s="327" t="s">
        <v>989</v>
      </c>
      <c r="C9" s="327" t="s">
        <v>990</v>
      </c>
      <c r="D9" s="293" t="s">
        <v>991</v>
      </c>
      <c r="E9" s="305">
        <v>73100</v>
      </c>
      <c r="F9" s="305"/>
      <c r="G9" s="357">
        <f t="shared" si="3"/>
        <v>73100</v>
      </c>
      <c r="H9" s="282">
        <v>20</v>
      </c>
      <c r="I9" s="349">
        <f t="shared" si="0"/>
        <v>575.66250000000036</v>
      </c>
      <c r="J9" s="350">
        <f t="shared" si="1"/>
        <v>4230.6625000000004</v>
      </c>
      <c r="K9" s="298" t="s">
        <v>992</v>
      </c>
      <c r="L9" s="351">
        <v>20</v>
      </c>
      <c r="M9" s="349">
        <f t="shared" si="2"/>
        <v>11513.250000000007</v>
      </c>
      <c r="N9" s="280">
        <f>SUM(L9*J9)</f>
        <v>84613.25</v>
      </c>
      <c r="O9" s="279">
        <f>SUM(P9:R9)</f>
        <v>76458</v>
      </c>
      <c r="P9" s="279">
        <f>SUM(U9,Z9,AE9,AJ9,AO9,AT9,AY9,BD9,BI9,BN9,BS9,BX9,CC9,CH9,CM9,CR9,CW9,DB9,DG9,DL9)</f>
        <v>65790</v>
      </c>
      <c r="Q9" s="279">
        <f>SUM(V9,AA9,AF9,AK9,AP9,AU9,AZ9,BE9,BJ9,BO9,BT9,BY9,CD9,CI9,CN9,CS9,CX9,DC9,DH9,DM9)</f>
        <v>10668</v>
      </c>
      <c r="R9" s="279">
        <f t="shared" si="5"/>
        <v>0</v>
      </c>
      <c r="S9" s="328" t="s">
        <v>993</v>
      </c>
      <c r="T9" s="358" t="s">
        <v>790</v>
      </c>
      <c r="U9" s="279">
        <v>3955</v>
      </c>
      <c r="V9" s="279">
        <v>576</v>
      </c>
      <c r="W9" s="279"/>
      <c r="X9" s="296">
        <f>SUM(U9:V9)</f>
        <v>4531</v>
      </c>
      <c r="Y9" s="328" t="s">
        <v>783</v>
      </c>
      <c r="Z9" s="279">
        <v>3355</v>
      </c>
      <c r="AA9" s="279">
        <v>876</v>
      </c>
      <c r="AB9" s="279"/>
      <c r="AC9" s="296">
        <f t="shared" ref="AC9:AC31" si="16">SUM(Z9:AA9)</f>
        <v>4231</v>
      </c>
      <c r="AD9" s="279" t="s">
        <v>794</v>
      </c>
      <c r="AE9" s="279">
        <v>3655</v>
      </c>
      <c r="AF9" s="279">
        <v>576</v>
      </c>
      <c r="AG9" s="305"/>
      <c r="AH9" s="296">
        <f>SUM(AE9:AF9)</f>
        <v>4231</v>
      </c>
      <c r="AI9" s="279" t="s">
        <v>801</v>
      </c>
      <c r="AJ9" s="279">
        <v>3655</v>
      </c>
      <c r="AK9" s="279">
        <v>576</v>
      </c>
      <c r="AL9" s="279"/>
      <c r="AM9" s="321">
        <f t="shared" si="6"/>
        <v>4231</v>
      </c>
      <c r="AN9" s="363" t="s">
        <v>802</v>
      </c>
      <c r="AO9" s="352">
        <v>3655</v>
      </c>
      <c r="AP9" s="352">
        <v>576</v>
      </c>
      <c r="AQ9" s="279"/>
      <c r="AR9" s="321">
        <f>SUM(AO9:AP9)</f>
        <v>4231</v>
      </c>
      <c r="AS9" s="359" t="s">
        <v>842</v>
      </c>
      <c r="AT9" s="131">
        <v>3655</v>
      </c>
      <c r="AU9" s="131">
        <v>576</v>
      </c>
      <c r="AV9" s="352"/>
      <c r="AW9" s="352">
        <f>SUM(AT9:AV9)</f>
        <v>4231</v>
      </c>
      <c r="AX9" s="360" t="s">
        <v>988</v>
      </c>
      <c r="AY9" s="352">
        <v>3655</v>
      </c>
      <c r="AZ9" s="352">
        <v>576</v>
      </c>
      <c r="BA9" s="352"/>
      <c r="BB9" s="352">
        <f t="shared" ref="BB9:BB31" si="17">SUM(AY9:BA9)</f>
        <v>4231</v>
      </c>
      <c r="BC9" s="364">
        <v>39669</v>
      </c>
      <c r="BD9" s="352">
        <v>7310</v>
      </c>
      <c r="BE9" s="352">
        <v>1152</v>
      </c>
      <c r="BF9" s="352"/>
      <c r="BG9" s="352">
        <f t="shared" ref="BG9:BG31" si="18">SUM(BD9:BF9)</f>
        <v>8462</v>
      </c>
      <c r="BH9" s="352" t="s">
        <v>803</v>
      </c>
      <c r="BI9" s="352">
        <v>3655</v>
      </c>
      <c r="BJ9" s="352">
        <v>576</v>
      </c>
      <c r="BK9" s="352"/>
      <c r="BL9" s="352">
        <f t="shared" si="7"/>
        <v>4231</v>
      </c>
      <c r="BM9" s="360" t="s">
        <v>994</v>
      </c>
      <c r="BN9" s="352">
        <v>3655</v>
      </c>
      <c r="BO9" s="352">
        <v>576</v>
      </c>
      <c r="BP9" s="352"/>
      <c r="BQ9" s="352">
        <f t="shared" si="8"/>
        <v>4231</v>
      </c>
      <c r="BR9" s="365" t="s">
        <v>847</v>
      </c>
      <c r="BS9" s="352">
        <v>3655</v>
      </c>
      <c r="BT9" s="352">
        <v>576</v>
      </c>
      <c r="BU9" s="352"/>
      <c r="BV9" s="352">
        <f t="shared" si="9"/>
        <v>4231</v>
      </c>
      <c r="BW9" s="353" t="s">
        <v>848</v>
      </c>
      <c r="BX9" s="352">
        <v>3655</v>
      </c>
      <c r="BY9" s="352">
        <v>576</v>
      </c>
      <c r="BZ9" s="352"/>
      <c r="CA9" s="352">
        <f t="shared" si="10"/>
        <v>4231</v>
      </c>
      <c r="CB9" s="365" t="s">
        <v>910</v>
      </c>
      <c r="CC9" s="352">
        <v>3655</v>
      </c>
      <c r="CD9" s="352">
        <v>576</v>
      </c>
      <c r="CE9" s="352"/>
      <c r="CF9" s="352">
        <f t="shared" si="11"/>
        <v>4231</v>
      </c>
      <c r="CG9" s="364">
        <v>40239</v>
      </c>
      <c r="CH9" s="352">
        <v>3655</v>
      </c>
      <c r="CI9" s="352">
        <v>576</v>
      </c>
      <c r="CJ9" s="352"/>
      <c r="CK9" s="352">
        <f t="shared" si="12"/>
        <v>4231</v>
      </c>
      <c r="CL9" s="352" t="s">
        <v>853</v>
      </c>
      <c r="CM9" s="352">
        <v>3655</v>
      </c>
      <c r="CN9" s="352">
        <v>576</v>
      </c>
      <c r="CO9" s="352"/>
      <c r="CP9" s="352">
        <f t="shared" si="13"/>
        <v>4231</v>
      </c>
      <c r="CQ9" s="361">
        <v>40490</v>
      </c>
      <c r="CR9" s="352">
        <v>3655</v>
      </c>
      <c r="CS9" s="352">
        <v>576</v>
      </c>
      <c r="CT9" s="352"/>
      <c r="CU9" s="352">
        <f t="shared" si="14"/>
        <v>4231</v>
      </c>
      <c r="CV9" s="352" t="s">
        <v>995</v>
      </c>
      <c r="CW9" s="352">
        <v>3655</v>
      </c>
      <c r="CX9" s="352">
        <v>576</v>
      </c>
      <c r="CY9" s="352"/>
      <c r="CZ9" s="352">
        <f t="shared" si="15"/>
        <v>4231</v>
      </c>
      <c r="DA9" s="352"/>
      <c r="DB9" s="352"/>
      <c r="DC9" s="352"/>
      <c r="DD9" s="352"/>
      <c r="DE9" s="352"/>
      <c r="DF9" s="352"/>
      <c r="DG9" s="352"/>
      <c r="DH9" s="352"/>
      <c r="DI9" s="352"/>
      <c r="DJ9" s="352"/>
      <c r="DK9" s="352"/>
      <c r="DL9" s="352"/>
      <c r="DM9" s="352"/>
      <c r="DN9" s="352"/>
      <c r="DO9" s="352"/>
      <c r="DP9" s="354">
        <v>1</v>
      </c>
      <c r="DQ9" s="305">
        <v>73100</v>
      </c>
      <c r="DR9" s="305"/>
      <c r="DS9" s="305"/>
      <c r="DT9" s="305"/>
      <c r="DU9" s="305"/>
      <c r="DV9" s="305"/>
      <c r="DW9" s="305"/>
      <c r="DX9" s="305"/>
      <c r="DY9" s="305"/>
      <c r="DZ9" s="305"/>
      <c r="EA9" s="305"/>
      <c r="EB9" s="305">
        <v>1</v>
      </c>
      <c r="EC9" s="305">
        <v>73100</v>
      </c>
      <c r="ED9" s="305"/>
      <c r="EE9" s="355"/>
      <c r="EF9" s="302">
        <f>SUM(ED9,EB9,DZ9,DX9,DV9,DT9)</f>
        <v>1</v>
      </c>
      <c r="EG9" s="302">
        <f>SUM(EE9,EC9,EA9,DY9,DW9,DU9)</f>
        <v>73100</v>
      </c>
      <c r="EH9" s="290">
        <v>1</v>
      </c>
      <c r="EI9" s="131">
        <v>73100</v>
      </c>
      <c r="EJ9" s="131"/>
      <c r="EK9" s="131"/>
      <c r="EL9" s="131"/>
      <c r="EM9" s="290"/>
      <c r="EN9" s="131"/>
      <c r="EO9" s="131">
        <v>1</v>
      </c>
      <c r="EP9" s="131">
        <v>73100</v>
      </c>
      <c r="EQ9" s="131"/>
      <c r="ER9" s="131"/>
      <c r="ES9" s="131"/>
    </row>
    <row r="10" spans="1:149" ht="38.25">
      <c r="A10" s="319">
        <v>3</v>
      </c>
      <c r="B10" s="327" t="s">
        <v>996</v>
      </c>
      <c r="C10" s="327" t="s">
        <v>997</v>
      </c>
      <c r="D10" s="293" t="s">
        <v>830</v>
      </c>
      <c r="E10" s="305">
        <v>34000</v>
      </c>
      <c r="F10" s="305">
        <v>4000</v>
      </c>
      <c r="G10" s="357">
        <f t="shared" si="3"/>
        <v>38000</v>
      </c>
      <c r="H10" s="282">
        <v>20</v>
      </c>
      <c r="I10" s="349">
        <f t="shared" si="0"/>
        <v>299.25</v>
      </c>
      <c r="J10" s="350">
        <f t="shared" si="1"/>
        <v>2199.25</v>
      </c>
      <c r="K10" s="298" t="s">
        <v>998</v>
      </c>
      <c r="L10" s="351">
        <v>19</v>
      </c>
      <c r="M10" s="349">
        <f t="shared" si="2"/>
        <v>5685.75</v>
      </c>
      <c r="N10" s="280">
        <f t="shared" ref="N10:N32" si="19">SUM(L10*J10)</f>
        <v>41785.75</v>
      </c>
      <c r="O10" s="279">
        <f t="shared" si="4"/>
        <v>35149</v>
      </c>
      <c r="P10" s="279">
        <f t="shared" si="5"/>
        <v>30365</v>
      </c>
      <c r="Q10" s="279">
        <f t="shared" si="5"/>
        <v>4784</v>
      </c>
      <c r="R10" s="279">
        <f t="shared" si="5"/>
        <v>0</v>
      </c>
      <c r="S10" s="328" t="s">
        <v>999</v>
      </c>
      <c r="T10" s="305" t="s">
        <v>794</v>
      </c>
      <c r="U10" s="279">
        <v>1883</v>
      </c>
      <c r="V10" s="279">
        <v>299</v>
      </c>
      <c r="W10" s="279"/>
      <c r="X10" s="296">
        <f t="shared" ref="X10:X32" si="20">SUM(U10:V10)</f>
        <v>2182</v>
      </c>
      <c r="Y10" s="305" t="s">
        <v>801</v>
      </c>
      <c r="Z10" s="279">
        <v>1900</v>
      </c>
      <c r="AA10" s="279">
        <v>299</v>
      </c>
      <c r="AB10" s="279"/>
      <c r="AC10" s="296">
        <f t="shared" si="16"/>
        <v>2199</v>
      </c>
      <c r="AD10" s="305" t="s">
        <v>802</v>
      </c>
      <c r="AE10" s="305">
        <v>1900</v>
      </c>
      <c r="AF10" s="305">
        <v>299</v>
      </c>
      <c r="AG10" s="305"/>
      <c r="AH10" s="296">
        <f>SUM(AE10:AF10)</f>
        <v>2199</v>
      </c>
      <c r="AI10" s="358" t="s">
        <v>842</v>
      </c>
      <c r="AJ10" s="305">
        <v>1900</v>
      </c>
      <c r="AK10" s="305">
        <v>299</v>
      </c>
      <c r="AL10" s="305"/>
      <c r="AM10" s="296">
        <f t="shared" si="6"/>
        <v>2199</v>
      </c>
      <c r="AN10" s="365" t="s">
        <v>988</v>
      </c>
      <c r="AO10" s="352">
        <v>1900</v>
      </c>
      <c r="AP10" s="352">
        <v>299</v>
      </c>
      <c r="AQ10" s="352"/>
      <c r="AR10" s="321">
        <f t="shared" ref="AR10:AR32" si="21">SUM(AO10:AP10)</f>
        <v>2199</v>
      </c>
      <c r="AS10" s="352" t="s">
        <v>795</v>
      </c>
      <c r="AT10" s="352">
        <v>1894</v>
      </c>
      <c r="AU10" s="352">
        <v>299</v>
      </c>
      <c r="AV10" s="352"/>
      <c r="AW10" s="352">
        <f t="shared" ref="AW10:AW32" si="22">SUM(AT10:AV10)</f>
        <v>2193</v>
      </c>
      <c r="AX10" s="364">
        <v>39669</v>
      </c>
      <c r="AY10" s="352">
        <v>1894</v>
      </c>
      <c r="AZ10" s="352">
        <v>299</v>
      </c>
      <c r="BA10" s="352"/>
      <c r="BB10" s="352">
        <f t="shared" si="17"/>
        <v>2193</v>
      </c>
      <c r="BC10" s="364">
        <v>40058</v>
      </c>
      <c r="BD10" s="352">
        <v>1601</v>
      </c>
      <c r="BE10" s="352">
        <v>598</v>
      </c>
      <c r="BF10" s="352"/>
      <c r="BG10" s="352">
        <f t="shared" si="18"/>
        <v>2199</v>
      </c>
      <c r="BH10" s="365" t="s">
        <v>847</v>
      </c>
      <c r="BI10" s="352">
        <v>4093</v>
      </c>
      <c r="BJ10" s="352">
        <v>299</v>
      </c>
      <c r="BK10" s="352"/>
      <c r="BL10" s="352">
        <f t="shared" si="7"/>
        <v>4392</v>
      </c>
      <c r="BM10" s="352" t="s">
        <v>848</v>
      </c>
      <c r="BN10" s="352">
        <v>1900</v>
      </c>
      <c r="BO10" s="352">
        <v>299</v>
      </c>
      <c r="BP10" s="352"/>
      <c r="BQ10" s="352">
        <f t="shared" si="8"/>
        <v>2199</v>
      </c>
      <c r="BR10" s="365" t="s">
        <v>910</v>
      </c>
      <c r="BS10" s="352">
        <v>1900</v>
      </c>
      <c r="BT10" s="352">
        <v>299</v>
      </c>
      <c r="BU10" s="352"/>
      <c r="BV10" s="352">
        <f t="shared" si="9"/>
        <v>2199</v>
      </c>
      <c r="BW10" s="361">
        <v>40239</v>
      </c>
      <c r="BX10" s="352">
        <v>1900</v>
      </c>
      <c r="BY10" s="352">
        <v>299</v>
      </c>
      <c r="BZ10" s="352"/>
      <c r="CA10" s="352">
        <f t="shared" si="10"/>
        <v>2199</v>
      </c>
      <c r="CB10" s="352" t="s">
        <v>853</v>
      </c>
      <c r="CC10" s="352">
        <v>1900</v>
      </c>
      <c r="CD10" s="352">
        <v>299</v>
      </c>
      <c r="CE10" s="352"/>
      <c r="CF10" s="352">
        <f t="shared" si="11"/>
        <v>2199</v>
      </c>
      <c r="CG10" s="361">
        <v>40490</v>
      </c>
      <c r="CH10" s="352">
        <v>1900</v>
      </c>
      <c r="CI10" s="352">
        <v>299</v>
      </c>
      <c r="CJ10" s="352"/>
      <c r="CK10" s="352">
        <f t="shared" si="12"/>
        <v>2199</v>
      </c>
      <c r="CL10" s="352" t="s">
        <v>995</v>
      </c>
      <c r="CM10" s="352">
        <v>1900</v>
      </c>
      <c r="CN10" s="352">
        <v>299</v>
      </c>
      <c r="CO10" s="352"/>
      <c r="CP10" s="352">
        <f t="shared" si="13"/>
        <v>2199</v>
      </c>
      <c r="CQ10" s="352"/>
      <c r="CR10" s="352"/>
      <c r="CS10" s="352"/>
      <c r="CT10" s="352"/>
      <c r="CU10" s="352">
        <f t="shared" si="14"/>
        <v>0</v>
      </c>
      <c r="CV10" s="352"/>
      <c r="CW10" s="352"/>
      <c r="CX10" s="352"/>
      <c r="CY10" s="352"/>
      <c r="CZ10" s="352">
        <f t="shared" si="15"/>
        <v>0</v>
      </c>
      <c r="DA10" s="352"/>
      <c r="DB10" s="352"/>
      <c r="DC10" s="352"/>
      <c r="DD10" s="352"/>
      <c r="DE10" s="352"/>
      <c r="DF10" s="352"/>
      <c r="DG10" s="352"/>
      <c r="DH10" s="352"/>
      <c r="DI10" s="352"/>
      <c r="DJ10" s="352"/>
      <c r="DK10" s="352"/>
      <c r="DL10" s="352"/>
      <c r="DM10" s="352"/>
      <c r="DN10" s="352"/>
      <c r="DO10" s="352"/>
      <c r="DP10" s="354">
        <v>1</v>
      </c>
      <c r="DQ10" s="305">
        <v>38000</v>
      </c>
      <c r="DR10" s="305"/>
      <c r="DS10" s="305"/>
      <c r="DT10" s="305"/>
      <c r="DU10" s="305"/>
      <c r="DV10" s="305">
        <v>1</v>
      </c>
      <c r="DW10" s="305">
        <v>38000</v>
      </c>
      <c r="DX10" s="305"/>
      <c r="DY10" s="305"/>
      <c r="DZ10" s="305"/>
      <c r="EA10" s="305"/>
      <c r="EB10" s="305"/>
      <c r="EC10" s="305"/>
      <c r="ED10" s="305"/>
      <c r="EE10" s="355"/>
      <c r="EF10" s="302">
        <f t="shared" ref="EF10:EG32" si="23">SUM(ED10,EB10,DZ10,DX10,DV10,DT10)</f>
        <v>1</v>
      </c>
      <c r="EG10" s="302">
        <f t="shared" si="23"/>
        <v>38000</v>
      </c>
      <c r="EH10" s="290">
        <v>1</v>
      </c>
      <c r="EI10" s="131">
        <v>38000</v>
      </c>
      <c r="EJ10" s="131"/>
      <c r="EK10" s="131"/>
      <c r="EL10" s="131"/>
      <c r="EM10" s="290">
        <v>1</v>
      </c>
      <c r="EN10" s="131"/>
      <c r="EO10" s="131"/>
      <c r="EP10" s="131"/>
      <c r="EQ10" s="131"/>
      <c r="ER10" s="131"/>
      <c r="ES10" s="131"/>
    </row>
    <row r="11" spans="1:149" ht="63.75">
      <c r="A11" s="362">
        <v>4</v>
      </c>
      <c r="B11" s="327" t="s">
        <v>1000</v>
      </c>
      <c r="C11" s="327" t="s">
        <v>1001</v>
      </c>
      <c r="D11" s="293" t="s">
        <v>830</v>
      </c>
      <c r="E11" s="305">
        <v>34000</v>
      </c>
      <c r="F11" s="305">
        <v>4000</v>
      </c>
      <c r="G11" s="357">
        <f t="shared" si="3"/>
        <v>38000</v>
      </c>
      <c r="H11" s="282">
        <v>20</v>
      </c>
      <c r="I11" s="349">
        <f t="shared" si="0"/>
        <v>299.25</v>
      </c>
      <c r="J11" s="350">
        <f t="shared" si="1"/>
        <v>2199.25</v>
      </c>
      <c r="K11" s="298" t="s">
        <v>1002</v>
      </c>
      <c r="L11" s="351">
        <v>19</v>
      </c>
      <c r="M11" s="349">
        <f t="shared" si="2"/>
        <v>5685.75</v>
      </c>
      <c r="N11" s="280">
        <f t="shared" si="19"/>
        <v>41785.75</v>
      </c>
      <c r="O11" s="279">
        <f t="shared" si="4"/>
        <v>1694</v>
      </c>
      <c r="P11" s="279">
        <f t="shared" si="5"/>
        <v>0</v>
      </c>
      <c r="Q11" s="279">
        <f t="shared" si="5"/>
        <v>1694</v>
      </c>
      <c r="R11" s="279">
        <f t="shared" si="5"/>
        <v>0</v>
      </c>
      <c r="S11" s="328" t="s">
        <v>1003</v>
      </c>
      <c r="T11" s="305" t="s">
        <v>853</v>
      </c>
      <c r="U11" s="279"/>
      <c r="V11" s="279">
        <v>1694</v>
      </c>
      <c r="W11" s="279"/>
      <c r="X11" s="296">
        <f t="shared" si="20"/>
        <v>1694</v>
      </c>
      <c r="Y11" s="279"/>
      <c r="Z11" s="279"/>
      <c r="AA11" s="279"/>
      <c r="AB11" s="279"/>
      <c r="AC11" s="296">
        <f t="shared" si="16"/>
        <v>0</v>
      </c>
      <c r="AD11" s="305"/>
      <c r="AE11" s="305"/>
      <c r="AF11" s="305"/>
      <c r="AG11" s="305"/>
      <c r="AH11" s="296">
        <f t="shared" ref="AH11:AH31" si="24">SUM(AE11:AF11)</f>
        <v>0</v>
      </c>
      <c r="AI11" s="305"/>
      <c r="AJ11" s="305"/>
      <c r="AK11" s="305"/>
      <c r="AL11" s="305"/>
      <c r="AM11" s="296">
        <f t="shared" si="6"/>
        <v>0</v>
      </c>
      <c r="AN11" s="352"/>
      <c r="AO11" s="352"/>
      <c r="AP11" s="352"/>
      <c r="AQ11" s="352"/>
      <c r="AR11" s="321">
        <f t="shared" si="21"/>
        <v>0</v>
      </c>
      <c r="AS11" s="352"/>
      <c r="AT11" s="352"/>
      <c r="AU11" s="352"/>
      <c r="AV11" s="352"/>
      <c r="AW11" s="352">
        <f t="shared" si="22"/>
        <v>0</v>
      </c>
      <c r="AX11" s="352"/>
      <c r="AY11" s="352"/>
      <c r="AZ11" s="352"/>
      <c r="BA11" s="352"/>
      <c r="BB11" s="352">
        <f t="shared" si="17"/>
        <v>0</v>
      </c>
      <c r="BC11" s="352"/>
      <c r="BD11" s="352"/>
      <c r="BE11" s="352"/>
      <c r="BF11" s="352"/>
      <c r="BG11" s="352">
        <f t="shared" si="18"/>
        <v>0</v>
      </c>
      <c r="BH11" s="352"/>
      <c r="BI11" s="352"/>
      <c r="BJ11" s="352"/>
      <c r="BK11" s="352"/>
      <c r="BL11" s="352">
        <f t="shared" si="7"/>
        <v>0</v>
      </c>
      <c r="BM11" s="352"/>
      <c r="BN11" s="352"/>
      <c r="BO11" s="352"/>
      <c r="BP11" s="352"/>
      <c r="BQ11" s="352">
        <f t="shared" si="8"/>
        <v>0</v>
      </c>
      <c r="BR11" s="352"/>
      <c r="BS11" s="352"/>
      <c r="BT11" s="352"/>
      <c r="BU11" s="352"/>
      <c r="BV11" s="352">
        <f t="shared" si="9"/>
        <v>0</v>
      </c>
      <c r="BW11" s="353"/>
      <c r="BX11" s="352"/>
      <c r="BY11" s="352"/>
      <c r="BZ11" s="352"/>
      <c r="CA11" s="352">
        <f t="shared" si="10"/>
        <v>0</v>
      </c>
      <c r="CB11" s="352"/>
      <c r="CC11" s="352"/>
      <c r="CD11" s="352"/>
      <c r="CE11" s="352"/>
      <c r="CF11" s="352">
        <f t="shared" si="11"/>
        <v>0</v>
      </c>
      <c r="CG11" s="352"/>
      <c r="CH11" s="352"/>
      <c r="CI11" s="352"/>
      <c r="CJ11" s="352"/>
      <c r="CK11" s="352">
        <f t="shared" si="12"/>
        <v>0</v>
      </c>
      <c r="CL11" s="352"/>
      <c r="CM11" s="352"/>
      <c r="CN11" s="352"/>
      <c r="CO11" s="352"/>
      <c r="CP11" s="352">
        <f t="shared" si="13"/>
        <v>0</v>
      </c>
      <c r="CQ11" s="352"/>
      <c r="CR11" s="352"/>
      <c r="CS11" s="352"/>
      <c r="CT11" s="352"/>
      <c r="CU11" s="352">
        <f t="shared" si="14"/>
        <v>0</v>
      </c>
      <c r="CV11" s="352"/>
      <c r="CW11" s="352"/>
      <c r="CX11" s="352"/>
      <c r="CY11" s="352"/>
      <c r="CZ11" s="352">
        <f t="shared" si="15"/>
        <v>0</v>
      </c>
      <c r="DA11" s="352"/>
      <c r="DB11" s="352"/>
      <c r="DC11" s="352"/>
      <c r="DD11" s="352"/>
      <c r="DE11" s="352"/>
      <c r="DF11" s="352"/>
      <c r="DG11" s="352"/>
      <c r="DH11" s="352"/>
      <c r="DI11" s="352"/>
      <c r="DJ11" s="352"/>
      <c r="DK11" s="352"/>
      <c r="DL11" s="352"/>
      <c r="DM11" s="352"/>
      <c r="DN11" s="352"/>
      <c r="DO11" s="352"/>
      <c r="DP11" s="354">
        <v>1</v>
      </c>
      <c r="DQ11" s="305">
        <v>38000</v>
      </c>
      <c r="DR11" s="305"/>
      <c r="DS11" s="305"/>
      <c r="DT11" s="305"/>
      <c r="DU11" s="305"/>
      <c r="DV11" s="305">
        <v>1</v>
      </c>
      <c r="DW11" s="305">
        <v>38000</v>
      </c>
      <c r="DX11" s="305"/>
      <c r="DY11" s="305"/>
      <c r="DZ11" s="305"/>
      <c r="EA11" s="305"/>
      <c r="EB11" s="305"/>
      <c r="EC11" s="305"/>
      <c r="ED11" s="305"/>
      <c r="EE11" s="355"/>
      <c r="EF11" s="302">
        <f t="shared" si="23"/>
        <v>1</v>
      </c>
      <c r="EG11" s="302">
        <f t="shared" si="23"/>
        <v>38000</v>
      </c>
      <c r="EH11" s="290">
        <v>1</v>
      </c>
      <c r="EI11" s="131">
        <v>38000</v>
      </c>
      <c r="EJ11" s="131"/>
      <c r="EK11" s="131"/>
      <c r="EL11" s="131"/>
      <c r="EM11" s="290">
        <v>1</v>
      </c>
      <c r="EN11" s="131"/>
      <c r="EO11" s="131"/>
      <c r="EP11" s="131"/>
      <c r="EQ11" s="131"/>
      <c r="ER11" s="131"/>
      <c r="ES11" s="131"/>
    </row>
    <row r="12" spans="1:149" ht="38.25">
      <c r="A12" s="319">
        <v>5</v>
      </c>
      <c r="B12" s="327" t="s">
        <v>1004</v>
      </c>
      <c r="C12" s="327" t="s">
        <v>997</v>
      </c>
      <c r="D12" s="293" t="s">
        <v>1005</v>
      </c>
      <c r="E12" s="305">
        <v>34000</v>
      </c>
      <c r="F12" s="305">
        <v>4000</v>
      </c>
      <c r="G12" s="357">
        <f t="shared" si="3"/>
        <v>38000</v>
      </c>
      <c r="H12" s="282">
        <v>20</v>
      </c>
      <c r="I12" s="349">
        <f t="shared" si="0"/>
        <v>299.25</v>
      </c>
      <c r="J12" s="350">
        <f t="shared" si="1"/>
        <v>2199.25</v>
      </c>
      <c r="K12" s="298" t="s">
        <v>1006</v>
      </c>
      <c r="L12" s="351">
        <v>19</v>
      </c>
      <c r="M12" s="349">
        <f t="shared" si="2"/>
        <v>5685.75</v>
      </c>
      <c r="N12" s="280">
        <f t="shared" si="19"/>
        <v>41785.75</v>
      </c>
      <c r="O12" s="279">
        <f t="shared" si="4"/>
        <v>35196</v>
      </c>
      <c r="P12" s="279">
        <f t="shared" si="5"/>
        <v>30412</v>
      </c>
      <c r="Q12" s="279">
        <f t="shared" si="5"/>
        <v>4784</v>
      </c>
      <c r="R12" s="279">
        <f t="shared" si="5"/>
        <v>0</v>
      </c>
      <c r="S12" s="328" t="s">
        <v>999</v>
      </c>
      <c r="T12" s="305" t="s">
        <v>794</v>
      </c>
      <c r="U12" s="279">
        <v>1893</v>
      </c>
      <c r="V12" s="279">
        <v>299</v>
      </c>
      <c r="W12" s="279"/>
      <c r="X12" s="296">
        <f t="shared" si="20"/>
        <v>2192</v>
      </c>
      <c r="Y12" s="305" t="s">
        <v>801</v>
      </c>
      <c r="Z12" s="279">
        <v>1882</v>
      </c>
      <c r="AA12" s="279">
        <v>299</v>
      </c>
      <c r="AB12" s="279"/>
      <c r="AC12" s="296">
        <f t="shared" si="16"/>
        <v>2181</v>
      </c>
      <c r="AD12" s="305" t="s">
        <v>802</v>
      </c>
      <c r="AE12" s="305">
        <v>1900</v>
      </c>
      <c r="AF12" s="305">
        <v>299</v>
      </c>
      <c r="AG12" s="305"/>
      <c r="AH12" s="296">
        <f t="shared" si="24"/>
        <v>2199</v>
      </c>
      <c r="AI12" s="358" t="s">
        <v>842</v>
      </c>
      <c r="AJ12" s="305">
        <v>1889</v>
      </c>
      <c r="AK12" s="305">
        <v>299</v>
      </c>
      <c r="AL12" s="305"/>
      <c r="AM12" s="296">
        <f t="shared" si="6"/>
        <v>2188</v>
      </c>
      <c r="AN12" s="365" t="s">
        <v>988</v>
      </c>
      <c r="AO12" s="352">
        <v>1882</v>
      </c>
      <c r="AP12" s="352">
        <v>299</v>
      </c>
      <c r="AQ12" s="352"/>
      <c r="AR12" s="321">
        <f t="shared" si="21"/>
        <v>2181</v>
      </c>
      <c r="AS12" s="352" t="s">
        <v>795</v>
      </c>
      <c r="AT12" s="352">
        <v>1895</v>
      </c>
      <c r="AU12" s="352">
        <v>299</v>
      </c>
      <c r="AV12" s="352"/>
      <c r="AW12" s="352">
        <f t="shared" si="22"/>
        <v>2194</v>
      </c>
      <c r="AX12" s="364">
        <v>39669</v>
      </c>
      <c r="AY12" s="352">
        <v>1894</v>
      </c>
      <c r="AZ12" s="352">
        <v>299</v>
      </c>
      <c r="BA12" s="352"/>
      <c r="BB12" s="352">
        <f t="shared" si="17"/>
        <v>2193</v>
      </c>
      <c r="BC12" s="364">
        <v>40058</v>
      </c>
      <c r="BD12" s="352">
        <v>1601</v>
      </c>
      <c r="BE12" s="352">
        <v>598</v>
      </c>
      <c r="BF12" s="352"/>
      <c r="BG12" s="352">
        <f t="shared" si="18"/>
        <v>2199</v>
      </c>
      <c r="BH12" s="365" t="s">
        <v>847</v>
      </c>
      <c r="BI12" s="352">
        <v>4093</v>
      </c>
      <c r="BJ12" s="352">
        <v>299</v>
      </c>
      <c r="BK12" s="352"/>
      <c r="BL12" s="352">
        <f t="shared" si="7"/>
        <v>4392</v>
      </c>
      <c r="BM12" s="352" t="s">
        <v>848</v>
      </c>
      <c r="BN12" s="352">
        <v>1900</v>
      </c>
      <c r="BO12" s="352">
        <v>299</v>
      </c>
      <c r="BP12" s="352"/>
      <c r="BQ12" s="352">
        <f t="shared" si="8"/>
        <v>2199</v>
      </c>
      <c r="BR12" s="365" t="s">
        <v>910</v>
      </c>
      <c r="BS12" s="352">
        <v>1900</v>
      </c>
      <c r="BT12" s="352">
        <v>299</v>
      </c>
      <c r="BU12" s="352"/>
      <c r="BV12" s="352">
        <f t="shared" si="9"/>
        <v>2199</v>
      </c>
      <c r="BW12" s="353" t="s">
        <v>853</v>
      </c>
      <c r="BX12" s="352">
        <v>3883</v>
      </c>
      <c r="BY12" s="352">
        <v>598</v>
      </c>
      <c r="BZ12" s="352"/>
      <c r="CA12" s="352">
        <f t="shared" si="10"/>
        <v>4481</v>
      </c>
      <c r="CB12" s="361">
        <v>40490</v>
      </c>
      <c r="CC12" s="352">
        <v>1900</v>
      </c>
      <c r="CD12" s="352">
        <v>299</v>
      </c>
      <c r="CE12" s="352"/>
      <c r="CF12" s="352">
        <f t="shared" si="11"/>
        <v>2199</v>
      </c>
      <c r="CG12" s="352" t="s">
        <v>995</v>
      </c>
      <c r="CH12" s="352">
        <v>1900</v>
      </c>
      <c r="CI12" s="352">
        <v>299</v>
      </c>
      <c r="CJ12" s="352"/>
      <c r="CK12" s="352">
        <f t="shared" si="12"/>
        <v>2199</v>
      </c>
      <c r="CL12" s="352"/>
      <c r="CM12" s="352"/>
      <c r="CN12" s="352"/>
      <c r="CO12" s="352"/>
      <c r="CP12" s="352">
        <f t="shared" si="13"/>
        <v>0</v>
      </c>
      <c r="CQ12" s="352"/>
      <c r="CR12" s="352"/>
      <c r="CS12" s="352"/>
      <c r="CT12" s="352"/>
      <c r="CU12" s="352">
        <f t="shared" si="14"/>
        <v>0</v>
      </c>
      <c r="CV12" s="352"/>
      <c r="CW12" s="352"/>
      <c r="CX12" s="352"/>
      <c r="CY12" s="352"/>
      <c r="CZ12" s="352">
        <f t="shared" si="15"/>
        <v>0</v>
      </c>
      <c r="DA12" s="352"/>
      <c r="DB12" s="352"/>
      <c r="DC12" s="352"/>
      <c r="DD12" s="352"/>
      <c r="DE12" s="352"/>
      <c r="DF12" s="352"/>
      <c r="DG12" s="352"/>
      <c r="DH12" s="352"/>
      <c r="DI12" s="352"/>
      <c r="DJ12" s="352"/>
      <c r="DK12" s="352"/>
      <c r="DL12" s="352"/>
      <c r="DM12" s="352"/>
      <c r="DN12" s="352"/>
      <c r="DO12" s="352"/>
      <c r="DP12" s="354">
        <v>1</v>
      </c>
      <c r="DQ12" s="305">
        <v>38000</v>
      </c>
      <c r="DR12" s="305"/>
      <c r="DS12" s="305"/>
      <c r="DT12" s="305"/>
      <c r="DU12" s="305"/>
      <c r="DV12" s="305"/>
      <c r="DW12" s="305"/>
      <c r="DX12" s="305">
        <v>1</v>
      </c>
      <c r="DY12" s="305">
        <v>38000</v>
      </c>
      <c r="DZ12" s="305"/>
      <c r="EA12" s="305"/>
      <c r="EB12" s="305"/>
      <c r="EC12" s="305"/>
      <c r="ED12" s="305"/>
      <c r="EE12" s="355"/>
      <c r="EF12" s="302">
        <f t="shared" si="23"/>
        <v>1</v>
      </c>
      <c r="EG12" s="302">
        <f t="shared" si="23"/>
        <v>38000</v>
      </c>
      <c r="EH12" s="290">
        <v>1</v>
      </c>
      <c r="EI12" s="131">
        <v>38000</v>
      </c>
      <c r="EJ12" s="131"/>
      <c r="EK12" s="131"/>
      <c r="EL12" s="131"/>
      <c r="EM12" s="290">
        <v>1</v>
      </c>
      <c r="EN12" s="131"/>
      <c r="EO12" s="131"/>
      <c r="EP12" s="131"/>
      <c r="EQ12" s="131"/>
      <c r="ER12" s="131"/>
      <c r="ES12" s="131"/>
    </row>
    <row r="13" spans="1:149" ht="51">
      <c r="A13" s="362">
        <v>6</v>
      </c>
      <c r="B13" s="327" t="s">
        <v>1007</v>
      </c>
      <c r="C13" s="327" t="s">
        <v>1008</v>
      </c>
      <c r="D13" s="293" t="s">
        <v>1009</v>
      </c>
      <c r="E13" s="305">
        <v>42500</v>
      </c>
      <c r="F13" s="305">
        <v>5000</v>
      </c>
      <c r="G13" s="357">
        <f t="shared" si="3"/>
        <v>47500</v>
      </c>
      <c r="H13" s="282">
        <v>20</v>
      </c>
      <c r="I13" s="349">
        <f t="shared" si="0"/>
        <v>374.0625</v>
      </c>
      <c r="J13" s="350">
        <f t="shared" si="1"/>
        <v>2749.0625</v>
      </c>
      <c r="K13" s="298" t="s">
        <v>1010</v>
      </c>
      <c r="L13" s="351">
        <v>19</v>
      </c>
      <c r="M13" s="349">
        <f t="shared" si="2"/>
        <v>7107.1875</v>
      </c>
      <c r="N13" s="280">
        <f t="shared" si="19"/>
        <v>52232.1875</v>
      </c>
      <c r="O13" s="279">
        <f t="shared" si="4"/>
        <v>29749</v>
      </c>
      <c r="P13" s="279">
        <f t="shared" si="5"/>
        <v>24513</v>
      </c>
      <c r="Q13" s="279">
        <f t="shared" si="5"/>
        <v>5236</v>
      </c>
      <c r="R13" s="279">
        <f t="shared" si="5"/>
        <v>0</v>
      </c>
      <c r="S13" s="328" t="s">
        <v>1011</v>
      </c>
      <c r="T13" s="358" t="s">
        <v>794</v>
      </c>
      <c r="U13" s="279">
        <v>2375</v>
      </c>
      <c r="V13" s="279">
        <v>374</v>
      </c>
      <c r="W13" s="279"/>
      <c r="X13" s="296">
        <f t="shared" si="20"/>
        <v>2749</v>
      </c>
      <c r="Y13" s="328" t="s">
        <v>988</v>
      </c>
      <c r="Z13" s="279">
        <v>10130</v>
      </c>
      <c r="AA13" s="279">
        <v>1870</v>
      </c>
      <c r="AB13" s="279"/>
      <c r="AC13" s="296">
        <f t="shared" si="16"/>
        <v>12000</v>
      </c>
      <c r="AD13" s="366">
        <v>40239</v>
      </c>
      <c r="AE13" s="305">
        <v>12008</v>
      </c>
      <c r="AF13" s="305">
        <v>2992</v>
      </c>
      <c r="AG13" s="305"/>
      <c r="AH13" s="296">
        <f t="shared" si="24"/>
        <v>15000</v>
      </c>
      <c r="AI13" s="305"/>
      <c r="AJ13" s="305"/>
      <c r="AK13" s="305"/>
      <c r="AL13" s="305"/>
      <c r="AM13" s="296">
        <f t="shared" si="6"/>
        <v>0</v>
      </c>
      <c r="AN13" s="352"/>
      <c r="AO13" s="352"/>
      <c r="AP13" s="352"/>
      <c r="AQ13" s="352"/>
      <c r="AR13" s="321">
        <f t="shared" si="21"/>
        <v>0</v>
      </c>
      <c r="AS13" s="352"/>
      <c r="AT13" s="352"/>
      <c r="AU13" s="352"/>
      <c r="AV13" s="352"/>
      <c r="AW13" s="352">
        <f t="shared" si="22"/>
        <v>0</v>
      </c>
      <c r="AX13" s="352"/>
      <c r="AY13" s="352"/>
      <c r="AZ13" s="352"/>
      <c r="BA13" s="352"/>
      <c r="BB13" s="352">
        <f t="shared" si="17"/>
        <v>0</v>
      </c>
      <c r="BC13" s="352"/>
      <c r="BD13" s="352"/>
      <c r="BE13" s="352"/>
      <c r="BF13" s="352"/>
      <c r="BG13" s="352">
        <f t="shared" si="18"/>
        <v>0</v>
      </c>
      <c r="BH13" s="352"/>
      <c r="BI13" s="352"/>
      <c r="BJ13" s="352"/>
      <c r="BK13" s="352"/>
      <c r="BL13" s="352">
        <f t="shared" si="7"/>
        <v>0</v>
      </c>
      <c r="BM13" s="352"/>
      <c r="BN13" s="352"/>
      <c r="BO13" s="352"/>
      <c r="BP13" s="352"/>
      <c r="BQ13" s="352">
        <f t="shared" si="8"/>
        <v>0</v>
      </c>
      <c r="BR13" s="352"/>
      <c r="BS13" s="352"/>
      <c r="BT13" s="352"/>
      <c r="BU13" s="352"/>
      <c r="BV13" s="352">
        <f t="shared" si="9"/>
        <v>0</v>
      </c>
      <c r="BW13" s="353"/>
      <c r="BX13" s="352"/>
      <c r="BY13" s="352"/>
      <c r="BZ13" s="352"/>
      <c r="CA13" s="352">
        <f t="shared" si="10"/>
        <v>0</v>
      </c>
      <c r="CB13" s="352"/>
      <c r="CC13" s="352"/>
      <c r="CD13" s="352"/>
      <c r="CE13" s="352"/>
      <c r="CF13" s="352">
        <f t="shared" si="11"/>
        <v>0</v>
      </c>
      <c r="CG13" s="352"/>
      <c r="CH13" s="352"/>
      <c r="CI13" s="352"/>
      <c r="CJ13" s="352"/>
      <c r="CK13" s="352">
        <f t="shared" si="12"/>
        <v>0</v>
      </c>
      <c r="CL13" s="352"/>
      <c r="CM13" s="352"/>
      <c r="CN13" s="352"/>
      <c r="CO13" s="352"/>
      <c r="CP13" s="352">
        <f t="shared" si="13"/>
        <v>0</v>
      </c>
      <c r="CQ13" s="352"/>
      <c r="CR13" s="352"/>
      <c r="CS13" s="352"/>
      <c r="CT13" s="352"/>
      <c r="CU13" s="352">
        <f t="shared" si="14"/>
        <v>0</v>
      </c>
      <c r="CV13" s="352"/>
      <c r="CW13" s="352"/>
      <c r="CX13" s="352"/>
      <c r="CY13" s="352"/>
      <c r="CZ13" s="352">
        <f t="shared" si="15"/>
        <v>0</v>
      </c>
      <c r="DA13" s="352"/>
      <c r="DB13" s="352"/>
      <c r="DC13" s="352"/>
      <c r="DD13" s="352"/>
      <c r="DE13" s="352"/>
      <c r="DF13" s="352"/>
      <c r="DG13" s="352"/>
      <c r="DH13" s="352"/>
      <c r="DI13" s="352"/>
      <c r="DJ13" s="352"/>
      <c r="DK13" s="352"/>
      <c r="DL13" s="352"/>
      <c r="DM13" s="352"/>
      <c r="DN13" s="352"/>
      <c r="DO13" s="352"/>
      <c r="DP13" s="354">
        <v>1</v>
      </c>
      <c r="DQ13" s="305">
        <v>47500</v>
      </c>
      <c r="DR13" s="305"/>
      <c r="DS13" s="305"/>
      <c r="DT13" s="305"/>
      <c r="DU13" s="305"/>
      <c r="DV13" s="305">
        <v>1</v>
      </c>
      <c r="DW13" s="305">
        <v>47500</v>
      </c>
      <c r="DX13" s="305"/>
      <c r="DY13" s="305"/>
      <c r="DZ13" s="305"/>
      <c r="EA13" s="305"/>
      <c r="EB13" s="305"/>
      <c r="EC13" s="305"/>
      <c r="ED13" s="305"/>
      <c r="EE13" s="355"/>
      <c r="EF13" s="302">
        <f t="shared" si="23"/>
        <v>1</v>
      </c>
      <c r="EG13" s="302">
        <f t="shared" si="23"/>
        <v>47500</v>
      </c>
      <c r="EH13" s="290" t="s">
        <v>773</v>
      </c>
      <c r="EI13" s="131"/>
      <c r="EJ13" s="131">
        <v>1</v>
      </c>
      <c r="EK13" s="131">
        <v>47500</v>
      </c>
      <c r="EL13" s="131"/>
      <c r="EM13" s="290"/>
      <c r="EN13" s="131"/>
      <c r="EO13" s="131">
        <v>1</v>
      </c>
      <c r="EP13" s="131">
        <v>47500</v>
      </c>
      <c r="EQ13" s="131"/>
      <c r="ER13" s="131"/>
      <c r="ES13" s="131"/>
    </row>
    <row r="14" spans="1:149" ht="51">
      <c r="A14" s="319">
        <v>7</v>
      </c>
      <c r="B14" s="327" t="s">
        <v>1012</v>
      </c>
      <c r="C14" s="327" t="s">
        <v>1013</v>
      </c>
      <c r="D14" s="293" t="s">
        <v>227</v>
      </c>
      <c r="E14" s="305">
        <v>25500</v>
      </c>
      <c r="F14" s="305">
        <v>3000</v>
      </c>
      <c r="G14" s="357">
        <f t="shared" si="3"/>
        <v>28500</v>
      </c>
      <c r="H14" s="282">
        <v>20</v>
      </c>
      <c r="I14" s="349">
        <f t="shared" si="0"/>
        <v>224.4375</v>
      </c>
      <c r="J14" s="350">
        <f t="shared" si="1"/>
        <v>1649.4375</v>
      </c>
      <c r="K14" s="298" t="s">
        <v>1014</v>
      </c>
      <c r="L14" s="351">
        <v>19</v>
      </c>
      <c r="M14" s="349">
        <f t="shared" si="2"/>
        <v>4264.3125</v>
      </c>
      <c r="N14" s="280">
        <f t="shared" si="19"/>
        <v>31339.3125</v>
      </c>
      <c r="O14" s="279">
        <f t="shared" si="4"/>
        <v>26384</v>
      </c>
      <c r="P14" s="279">
        <f t="shared" si="5"/>
        <v>22800</v>
      </c>
      <c r="Q14" s="279">
        <f t="shared" si="5"/>
        <v>3584</v>
      </c>
      <c r="R14" s="279">
        <f t="shared" si="5"/>
        <v>0</v>
      </c>
      <c r="S14" s="328" t="s">
        <v>1011</v>
      </c>
      <c r="T14" s="305" t="s">
        <v>794</v>
      </c>
      <c r="U14" s="279">
        <v>1425</v>
      </c>
      <c r="V14" s="279">
        <v>224</v>
      </c>
      <c r="W14" s="279"/>
      <c r="X14" s="296">
        <f t="shared" si="20"/>
        <v>1649</v>
      </c>
      <c r="Y14" s="305" t="s">
        <v>801</v>
      </c>
      <c r="Z14" s="279">
        <v>1425</v>
      </c>
      <c r="AA14" s="279">
        <v>224</v>
      </c>
      <c r="AB14" s="279"/>
      <c r="AC14" s="296">
        <f t="shared" si="16"/>
        <v>1649</v>
      </c>
      <c r="AD14" s="305" t="s">
        <v>802</v>
      </c>
      <c r="AE14" s="305">
        <v>1425</v>
      </c>
      <c r="AF14" s="305">
        <v>224</v>
      </c>
      <c r="AG14" s="305"/>
      <c r="AH14" s="296">
        <f t="shared" si="24"/>
        <v>1649</v>
      </c>
      <c r="AI14" s="358" t="s">
        <v>842</v>
      </c>
      <c r="AJ14" s="305">
        <v>1425</v>
      </c>
      <c r="AK14" s="305">
        <v>224</v>
      </c>
      <c r="AL14" s="305"/>
      <c r="AM14" s="296">
        <f t="shared" si="6"/>
        <v>1649</v>
      </c>
      <c r="AN14" s="365" t="s">
        <v>988</v>
      </c>
      <c r="AO14" s="352">
        <v>1425</v>
      </c>
      <c r="AP14" s="352">
        <v>224</v>
      </c>
      <c r="AQ14" s="352"/>
      <c r="AR14" s="321">
        <f t="shared" si="21"/>
        <v>1649</v>
      </c>
      <c r="AS14" s="352" t="s">
        <v>795</v>
      </c>
      <c r="AT14" s="352">
        <v>1425</v>
      </c>
      <c r="AU14" s="352">
        <v>224</v>
      </c>
      <c r="AV14" s="352"/>
      <c r="AW14" s="352">
        <f t="shared" si="22"/>
        <v>1649</v>
      </c>
      <c r="AX14" s="364">
        <v>39669</v>
      </c>
      <c r="AY14" s="352">
        <v>1425</v>
      </c>
      <c r="AZ14" s="352">
        <v>224</v>
      </c>
      <c r="BA14" s="352"/>
      <c r="BB14" s="352">
        <f t="shared" si="17"/>
        <v>1649</v>
      </c>
      <c r="BC14" s="365" t="s">
        <v>910</v>
      </c>
      <c r="BD14" s="352">
        <v>7125</v>
      </c>
      <c r="BE14" s="352">
        <v>1120</v>
      </c>
      <c r="BF14" s="352"/>
      <c r="BG14" s="352">
        <f t="shared" si="18"/>
        <v>8245</v>
      </c>
      <c r="BH14" s="364">
        <v>40239</v>
      </c>
      <c r="BI14" s="352">
        <v>1425</v>
      </c>
      <c r="BJ14" s="352">
        <v>224</v>
      </c>
      <c r="BK14" s="352"/>
      <c r="BL14" s="352">
        <f t="shared" si="7"/>
        <v>1649</v>
      </c>
      <c r="BM14" s="352" t="s">
        <v>853</v>
      </c>
      <c r="BN14" s="352">
        <v>1425</v>
      </c>
      <c r="BO14" s="352">
        <v>224</v>
      </c>
      <c r="BP14" s="352"/>
      <c r="BQ14" s="352">
        <f t="shared" si="8"/>
        <v>1649</v>
      </c>
      <c r="BR14" s="361">
        <v>40490</v>
      </c>
      <c r="BS14" s="352">
        <v>1425</v>
      </c>
      <c r="BT14" s="352">
        <v>224</v>
      </c>
      <c r="BU14" s="352"/>
      <c r="BV14" s="352">
        <f t="shared" si="9"/>
        <v>1649</v>
      </c>
      <c r="BW14" s="353" t="s">
        <v>995</v>
      </c>
      <c r="BX14" s="352">
        <v>1425</v>
      </c>
      <c r="BY14" s="352">
        <v>224</v>
      </c>
      <c r="BZ14" s="352"/>
      <c r="CA14" s="352">
        <f t="shared" si="10"/>
        <v>1649</v>
      </c>
      <c r="CB14" s="352"/>
      <c r="CC14" s="352"/>
      <c r="CD14" s="352"/>
      <c r="CE14" s="352"/>
      <c r="CF14" s="352">
        <f t="shared" si="11"/>
        <v>0</v>
      </c>
      <c r="CG14" s="352"/>
      <c r="CH14" s="352"/>
      <c r="CI14" s="352"/>
      <c r="CJ14" s="352"/>
      <c r="CK14" s="352">
        <f t="shared" si="12"/>
        <v>0</v>
      </c>
      <c r="CL14" s="352"/>
      <c r="CM14" s="352"/>
      <c r="CN14" s="352"/>
      <c r="CO14" s="352"/>
      <c r="CP14" s="352">
        <f t="shared" si="13"/>
        <v>0</v>
      </c>
      <c r="CQ14" s="352"/>
      <c r="CR14" s="352"/>
      <c r="CS14" s="352"/>
      <c r="CT14" s="352"/>
      <c r="CU14" s="352">
        <f t="shared" si="14"/>
        <v>0</v>
      </c>
      <c r="CV14" s="352"/>
      <c r="CW14" s="352"/>
      <c r="CX14" s="352"/>
      <c r="CY14" s="352"/>
      <c r="CZ14" s="352">
        <f t="shared" si="15"/>
        <v>0</v>
      </c>
      <c r="DA14" s="352"/>
      <c r="DB14" s="352"/>
      <c r="DC14" s="352"/>
      <c r="DD14" s="352"/>
      <c r="DE14" s="352"/>
      <c r="DF14" s="352"/>
      <c r="DG14" s="352"/>
      <c r="DH14" s="352"/>
      <c r="DI14" s="352"/>
      <c r="DJ14" s="352"/>
      <c r="DK14" s="352"/>
      <c r="DL14" s="352"/>
      <c r="DM14" s="352"/>
      <c r="DN14" s="352"/>
      <c r="DO14" s="352"/>
      <c r="DP14" s="354">
        <v>1</v>
      </c>
      <c r="DQ14" s="305">
        <v>28500</v>
      </c>
      <c r="DR14" s="305"/>
      <c r="DS14" s="305"/>
      <c r="DT14" s="305"/>
      <c r="DU14" s="305"/>
      <c r="DV14" s="305">
        <v>1</v>
      </c>
      <c r="DW14" s="305">
        <v>28500</v>
      </c>
      <c r="DX14" s="305"/>
      <c r="DY14" s="305"/>
      <c r="DZ14" s="305"/>
      <c r="EA14" s="305"/>
      <c r="EB14" s="305"/>
      <c r="EC14" s="305"/>
      <c r="ED14" s="305"/>
      <c r="EE14" s="355"/>
      <c r="EF14" s="302">
        <f t="shared" si="23"/>
        <v>1</v>
      </c>
      <c r="EG14" s="302">
        <f t="shared" si="23"/>
        <v>28500</v>
      </c>
      <c r="EH14" s="290">
        <v>1</v>
      </c>
      <c r="EI14" s="131">
        <v>28500</v>
      </c>
      <c r="EJ14" s="131"/>
      <c r="EK14" s="131"/>
      <c r="EL14" s="131"/>
      <c r="EM14" s="290">
        <v>1</v>
      </c>
      <c r="EN14" s="131"/>
      <c r="EO14" s="131"/>
      <c r="EP14" s="131"/>
      <c r="EQ14" s="131"/>
      <c r="ER14" s="131"/>
      <c r="ES14" s="131"/>
    </row>
    <row r="15" spans="1:149" ht="63.75">
      <c r="A15" s="362">
        <v>8</v>
      </c>
      <c r="B15" s="327" t="s">
        <v>1015</v>
      </c>
      <c r="C15" s="327" t="s">
        <v>1016</v>
      </c>
      <c r="D15" s="293" t="s">
        <v>1017</v>
      </c>
      <c r="E15" s="305">
        <v>25500</v>
      </c>
      <c r="F15" s="305">
        <v>3000</v>
      </c>
      <c r="G15" s="357">
        <f t="shared" si="3"/>
        <v>28500</v>
      </c>
      <c r="H15" s="282">
        <v>20</v>
      </c>
      <c r="I15" s="349">
        <f t="shared" si="0"/>
        <v>224.4375</v>
      </c>
      <c r="J15" s="350">
        <f t="shared" si="1"/>
        <v>1649.4375</v>
      </c>
      <c r="K15" s="298" t="s">
        <v>1018</v>
      </c>
      <c r="L15" s="351">
        <v>19</v>
      </c>
      <c r="M15" s="349">
        <f t="shared" si="2"/>
        <v>4264.3125</v>
      </c>
      <c r="N15" s="280">
        <f t="shared" si="19"/>
        <v>31339.3125</v>
      </c>
      <c r="O15" s="279">
        <f t="shared" si="4"/>
        <v>24736</v>
      </c>
      <c r="P15" s="279">
        <f t="shared" si="5"/>
        <v>21152</v>
      </c>
      <c r="Q15" s="279">
        <f t="shared" si="5"/>
        <v>3584</v>
      </c>
      <c r="R15" s="279">
        <f t="shared" si="5"/>
        <v>0</v>
      </c>
      <c r="S15" s="328" t="s">
        <v>1019</v>
      </c>
      <c r="T15" s="305" t="s">
        <v>794</v>
      </c>
      <c r="U15" s="279">
        <v>1425</v>
      </c>
      <c r="V15" s="279">
        <v>224</v>
      </c>
      <c r="W15" s="279" t="s">
        <v>1020</v>
      </c>
      <c r="X15" s="296">
        <f t="shared" si="20"/>
        <v>1649</v>
      </c>
      <c r="Y15" s="305" t="s">
        <v>801</v>
      </c>
      <c r="Z15" s="279">
        <v>1425</v>
      </c>
      <c r="AA15" s="279">
        <v>224</v>
      </c>
      <c r="AB15" s="279" t="s">
        <v>1020</v>
      </c>
      <c r="AC15" s="296">
        <f t="shared" si="16"/>
        <v>1649</v>
      </c>
      <c r="AD15" s="305" t="s">
        <v>802</v>
      </c>
      <c r="AE15" s="305">
        <v>1425</v>
      </c>
      <c r="AF15" s="305">
        <v>224</v>
      </c>
      <c r="AG15" s="305"/>
      <c r="AH15" s="296">
        <f t="shared" si="24"/>
        <v>1649</v>
      </c>
      <c r="AI15" s="358" t="s">
        <v>842</v>
      </c>
      <c r="AJ15" s="305">
        <v>1425</v>
      </c>
      <c r="AK15" s="305">
        <v>224</v>
      </c>
      <c r="AL15" s="305"/>
      <c r="AM15" s="296">
        <f t="shared" si="6"/>
        <v>1649</v>
      </c>
      <c r="AN15" s="365" t="s">
        <v>988</v>
      </c>
      <c r="AO15" s="352">
        <v>1425</v>
      </c>
      <c r="AP15" s="352">
        <v>224</v>
      </c>
      <c r="AQ15" s="352"/>
      <c r="AR15" s="321">
        <f t="shared" si="21"/>
        <v>1649</v>
      </c>
      <c r="AS15" s="352" t="s">
        <v>795</v>
      </c>
      <c r="AT15" s="352">
        <v>1425</v>
      </c>
      <c r="AU15" s="352">
        <v>224</v>
      </c>
      <c r="AV15" s="352"/>
      <c r="AW15" s="352">
        <f t="shared" si="22"/>
        <v>1649</v>
      </c>
      <c r="AX15" s="364">
        <v>39669</v>
      </c>
      <c r="AY15" s="352">
        <v>1425</v>
      </c>
      <c r="AZ15" s="352">
        <v>224</v>
      </c>
      <c r="BA15" s="352"/>
      <c r="BB15" s="352">
        <f t="shared" si="17"/>
        <v>1649</v>
      </c>
      <c r="BC15" s="352" t="s">
        <v>848</v>
      </c>
      <c r="BD15" s="352">
        <v>5701</v>
      </c>
      <c r="BE15" s="352">
        <v>896</v>
      </c>
      <c r="BF15" s="352"/>
      <c r="BG15" s="352">
        <f t="shared" si="18"/>
        <v>6597</v>
      </c>
      <c r="BH15" s="365" t="s">
        <v>910</v>
      </c>
      <c r="BI15" s="352">
        <v>1425</v>
      </c>
      <c r="BJ15" s="352">
        <v>224</v>
      </c>
      <c r="BK15" s="352"/>
      <c r="BL15" s="352">
        <f t="shared" si="7"/>
        <v>1649</v>
      </c>
      <c r="BM15" s="364">
        <v>40239</v>
      </c>
      <c r="BN15" s="352">
        <v>1425</v>
      </c>
      <c r="BO15" s="352">
        <v>224</v>
      </c>
      <c r="BP15" s="352"/>
      <c r="BQ15" s="352">
        <f t="shared" si="8"/>
        <v>1649</v>
      </c>
      <c r="BR15" s="361">
        <v>40490</v>
      </c>
      <c r="BS15" s="352">
        <v>1201</v>
      </c>
      <c r="BT15" s="352">
        <v>448</v>
      </c>
      <c r="BU15" s="352"/>
      <c r="BV15" s="352">
        <f t="shared" si="9"/>
        <v>1649</v>
      </c>
      <c r="BW15" s="353" t="s">
        <v>995</v>
      </c>
      <c r="BX15" s="352">
        <v>1425</v>
      </c>
      <c r="BY15" s="352">
        <v>224</v>
      </c>
      <c r="BZ15" s="352"/>
      <c r="CA15" s="352">
        <f t="shared" si="10"/>
        <v>1649</v>
      </c>
      <c r="CB15" s="352"/>
      <c r="CC15" s="352"/>
      <c r="CD15" s="352"/>
      <c r="CE15" s="352"/>
      <c r="CF15" s="352">
        <f t="shared" si="11"/>
        <v>0</v>
      </c>
      <c r="CG15" s="352"/>
      <c r="CH15" s="352"/>
      <c r="CI15" s="352"/>
      <c r="CJ15" s="352"/>
      <c r="CK15" s="352">
        <f t="shared" si="12"/>
        <v>0</v>
      </c>
      <c r="CL15" s="352"/>
      <c r="CM15" s="352"/>
      <c r="CN15" s="352"/>
      <c r="CO15" s="352"/>
      <c r="CP15" s="352">
        <f t="shared" si="13"/>
        <v>0</v>
      </c>
      <c r="CQ15" s="352"/>
      <c r="CR15" s="352"/>
      <c r="CS15" s="352"/>
      <c r="CT15" s="352"/>
      <c r="CU15" s="352">
        <f t="shared" si="14"/>
        <v>0</v>
      </c>
      <c r="CV15" s="352"/>
      <c r="CW15" s="352"/>
      <c r="CX15" s="352"/>
      <c r="CY15" s="352"/>
      <c r="CZ15" s="352">
        <f t="shared" si="15"/>
        <v>0</v>
      </c>
      <c r="DA15" s="352"/>
      <c r="DB15" s="352"/>
      <c r="DC15" s="352"/>
      <c r="DD15" s="352"/>
      <c r="DE15" s="352"/>
      <c r="DF15" s="352"/>
      <c r="DG15" s="352"/>
      <c r="DH15" s="352"/>
      <c r="DI15" s="352"/>
      <c r="DJ15" s="352"/>
      <c r="DK15" s="352"/>
      <c r="DL15" s="352"/>
      <c r="DM15" s="352"/>
      <c r="DN15" s="352"/>
      <c r="DO15" s="352"/>
      <c r="DP15" s="354">
        <v>1</v>
      </c>
      <c r="DQ15" s="305">
        <v>28500</v>
      </c>
      <c r="DR15" s="305"/>
      <c r="DS15" s="305"/>
      <c r="DT15" s="305"/>
      <c r="DU15" s="305"/>
      <c r="DV15" s="305">
        <v>1</v>
      </c>
      <c r="DW15" s="305">
        <v>28500</v>
      </c>
      <c r="DX15" s="305"/>
      <c r="DY15" s="305"/>
      <c r="DZ15" s="305"/>
      <c r="EA15" s="305"/>
      <c r="EB15" s="305"/>
      <c r="EC15" s="305"/>
      <c r="ED15" s="305"/>
      <c r="EE15" s="355"/>
      <c r="EF15" s="302">
        <f t="shared" si="23"/>
        <v>1</v>
      </c>
      <c r="EG15" s="302">
        <f t="shared" si="23"/>
        <v>28500</v>
      </c>
      <c r="EH15" s="290">
        <v>1</v>
      </c>
      <c r="EI15" s="131">
        <v>28500</v>
      </c>
      <c r="EJ15" s="131"/>
      <c r="EK15" s="131"/>
      <c r="EL15" s="131"/>
      <c r="EM15" s="290">
        <v>1</v>
      </c>
      <c r="EN15" s="131"/>
      <c r="EO15" s="131"/>
      <c r="EP15" s="131"/>
      <c r="EQ15" s="131"/>
      <c r="ER15" s="131"/>
      <c r="ES15" s="131"/>
    </row>
    <row r="16" spans="1:149" ht="38.25">
      <c r="A16" s="319">
        <v>9</v>
      </c>
      <c r="B16" s="327" t="s">
        <v>1021</v>
      </c>
      <c r="C16" s="327" t="s">
        <v>1022</v>
      </c>
      <c r="D16" s="293" t="s">
        <v>1017</v>
      </c>
      <c r="E16" s="305">
        <v>25500</v>
      </c>
      <c r="F16" s="305">
        <v>3000</v>
      </c>
      <c r="G16" s="357">
        <f t="shared" si="3"/>
        <v>28500</v>
      </c>
      <c r="H16" s="282">
        <v>20</v>
      </c>
      <c r="I16" s="349">
        <f t="shared" si="0"/>
        <v>224.4375</v>
      </c>
      <c r="J16" s="350">
        <f t="shared" si="1"/>
        <v>1649.4375</v>
      </c>
      <c r="K16" s="298" t="s">
        <v>1023</v>
      </c>
      <c r="L16" s="351">
        <v>19</v>
      </c>
      <c r="M16" s="349">
        <f t="shared" si="2"/>
        <v>4264.3125</v>
      </c>
      <c r="N16" s="280">
        <f t="shared" si="19"/>
        <v>31339.3125</v>
      </c>
      <c r="O16" s="279">
        <f t="shared" si="4"/>
        <v>0</v>
      </c>
      <c r="P16" s="279">
        <f t="shared" si="5"/>
        <v>0</v>
      </c>
      <c r="Q16" s="279">
        <f t="shared" si="5"/>
        <v>0</v>
      </c>
      <c r="R16" s="279">
        <f t="shared" si="5"/>
        <v>0</v>
      </c>
      <c r="S16" s="328" t="s">
        <v>1019</v>
      </c>
      <c r="T16" s="305"/>
      <c r="U16" s="279"/>
      <c r="V16" s="279"/>
      <c r="W16" s="279"/>
      <c r="X16" s="296">
        <f t="shared" si="20"/>
        <v>0</v>
      </c>
      <c r="Y16" s="279"/>
      <c r="Z16" s="279"/>
      <c r="AA16" s="279"/>
      <c r="AB16" s="279"/>
      <c r="AC16" s="296">
        <f t="shared" si="16"/>
        <v>0</v>
      </c>
      <c r="AD16" s="305"/>
      <c r="AE16" s="305"/>
      <c r="AF16" s="305"/>
      <c r="AG16" s="305"/>
      <c r="AH16" s="296">
        <f t="shared" si="24"/>
        <v>0</v>
      </c>
      <c r="AI16" s="305"/>
      <c r="AJ16" s="305"/>
      <c r="AK16" s="305"/>
      <c r="AL16" s="305"/>
      <c r="AM16" s="296">
        <f t="shared" si="6"/>
        <v>0</v>
      </c>
      <c r="AN16" s="352"/>
      <c r="AO16" s="352"/>
      <c r="AP16" s="352"/>
      <c r="AQ16" s="352"/>
      <c r="AR16" s="321">
        <f t="shared" si="21"/>
        <v>0</v>
      </c>
      <c r="AS16" s="352"/>
      <c r="AT16" s="352"/>
      <c r="AU16" s="352"/>
      <c r="AV16" s="352"/>
      <c r="AW16" s="352">
        <f t="shared" si="22"/>
        <v>0</v>
      </c>
      <c r="AX16" s="352"/>
      <c r="AY16" s="352"/>
      <c r="AZ16" s="352"/>
      <c r="BA16" s="352"/>
      <c r="BB16" s="352">
        <f t="shared" si="17"/>
        <v>0</v>
      </c>
      <c r="BC16" s="352"/>
      <c r="BD16" s="352"/>
      <c r="BE16" s="352"/>
      <c r="BF16" s="352"/>
      <c r="BG16" s="352">
        <f t="shared" si="18"/>
        <v>0</v>
      </c>
      <c r="BH16" s="352"/>
      <c r="BI16" s="352"/>
      <c r="BJ16" s="352"/>
      <c r="BK16" s="352"/>
      <c r="BL16" s="352">
        <f t="shared" si="7"/>
        <v>0</v>
      </c>
      <c r="BM16" s="352"/>
      <c r="BN16" s="352"/>
      <c r="BO16" s="352"/>
      <c r="BP16" s="352"/>
      <c r="BQ16" s="352">
        <f t="shared" si="8"/>
        <v>0</v>
      </c>
      <c r="BR16" s="352"/>
      <c r="BS16" s="352"/>
      <c r="BT16" s="352"/>
      <c r="BU16" s="352"/>
      <c r="BV16" s="352">
        <f t="shared" si="9"/>
        <v>0</v>
      </c>
      <c r="BW16" s="353"/>
      <c r="BX16" s="352"/>
      <c r="BY16" s="352"/>
      <c r="BZ16" s="352"/>
      <c r="CA16" s="352">
        <f t="shared" si="10"/>
        <v>0</v>
      </c>
      <c r="CB16" s="352"/>
      <c r="CC16" s="352"/>
      <c r="CD16" s="352"/>
      <c r="CE16" s="352"/>
      <c r="CF16" s="352">
        <f t="shared" si="11"/>
        <v>0</v>
      </c>
      <c r="CG16" s="352"/>
      <c r="CH16" s="352"/>
      <c r="CI16" s="352"/>
      <c r="CJ16" s="352"/>
      <c r="CK16" s="352">
        <f t="shared" si="12"/>
        <v>0</v>
      </c>
      <c r="CL16" s="352"/>
      <c r="CM16" s="352"/>
      <c r="CN16" s="352"/>
      <c r="CO16" s="352"/>
      <c r="CP16" s="352">
        <f t="shared" si="13"/>
        <v>0</v>
      </c>
      <c r="CQ16" s="352"/>
      <c r="CR16" s="352"/>
      <c r="CS16" s="352"/>
      <c r="CT16" s="352"/>
      <c r="CU16" s="352">
        <f t="shared" si="14"/>
        <v>0</v>
      </c>
      <c r="CV16" s="352"/>
      <c r="CW16" s="352"/>
      <c r="CX16" s="352"/>
      <c r="CY16" s="352"/>
      <c r="CZ16" s="352">
        <f t="shared" si="15"/>
        <v>0</v>
      </c>
      <c r="DA16" s="352"/>
      <c r="DB16" s="352"/>
      <c r="DC16" s="352"/>
      <c r="DD16" s="352"/>
      <c r="DE16" s="352"/>
      <c r="DF16" s="352"/>
      <c r="DG16" s="352"/>
      <c r="DH16" s="352"/>
      <c r="DI16" s="352"/>
      <c r="DJ16" s="352"/>
      <c r="DK16" s="352"/>
      <c r="DL16" s="352"/>
      <c r="DM16" s="352"/>
      <c r="DN16" s="352"/>
      <c r="DO16" s="352"/>
      <c r="DP16" s="354">
        <v>1</v>
      </c>
      <c r="DQ16" s="305">
        <v>28500</v>
      </c>
      <c r="DR16" s="305"/>
      <c r="DS16" s="305"/>
      <c r="DT16" s="305"/>
      <c r="DU16" s="305"/>
      <c r="DV16" s="305">
        <v>1</v>
      </c>
      <c r="DW16" s="305">
        <v>28500</v>
      </c>
      <c r="DX16" s="305"/>
      <c r="DY16" s="305"/>
      <c r="DZ16" s="305"/>
      <c r="EA16" s="305"/>
      <c r="EB16" s="305"/>
      <c r="EC16" s="305"/>
      <c r="ED16" s="305"/>
      <c r="EE16" s="355"/>
      <c r="EF16" s="302">
        <f t="shared" si="23"/>
        <v>1</v>
      </c>
      <c r="EG16" s="302">
        <f t="shared" si="23"/>
        <v>28500</v>
      </c>
      <c r="EH16" s="290">
        <v>1</v>
      </c>
      <c r="EI16" s="131">
        <v>28500</v>
      </c>
      <c r="EJ16" s="131"/>
      <c r="EK16" s="131"/>
      <c r="EL16" s="131"/>
      <c r="EM16" s="290">
        <v>1</v>
      </c>
      <c r="EN16" s="131"/>
      <c r="EO16" s="131"/>
      <c r="EP16" s="131"/>
      <c r="EQ16" s="131"/>
      <c r="ER16" s="131"/>
      <c r="ES16" s="131"/>
    </row>
    <row r="17" spans="1:149" ht="76.5">
      <c r="A17" s="362">
        <v>10</v>
      </c>
      <c r="B17" s="327" t="s">
        <v>1024</v>
      </c>
      <c r="C17" s="327" t="s">
        <v>1025</v>
      </c>
      <c r="D17" s="293" t="s">
        <v>1017</v>
      </c>
      <c r="E17" s="305">
        <v>25500</v>
      </c>
      <c r="F17" s="305">
        <v>3000</v>
      </c>
      <c r="G17" s="357">
        <f t="shared" si="3"/>
        <v>28500</v>
      </c>
      <c r="H17" s="282">
        <v>20</v>
      </c>
      <c r="I17" s="349">
        <f t="shared" si="0"/>
        <v>224.4375</v>
      </c>
      <c r="J17" s="350">
        <f t="shared" si="1"/>
        <v>1649.4375</v>
      </c>
      <c r="K17" s="298" t="s">
        <v>1026</v>
      </c>
      <c r="L17" s="351">
        <v>19</v>
      </c>
      <c r="M17" s="349">
        <f t="shared" si="2"/>
        <v>4264.3125</v>
      </c>
      <c r="N17" s="280">
        <f t="shared" si="19"/>
        <v>31339.3125</v>
      </c>
      <c r="O17" s="279">
        <f t="shared" si="4"/>
        <v>24700</v>
      </c>
      <c r="P17" s="279">
        <f t="shared" si="5"/>
        <v>21116</v>
      </c>
      <c r="Q17" s="279">
        <f t="shared" si="5"/>
        <v>3584</v>
      </c>
      <c r="R17" s="279">
        <f t="shared" si="5"/>
        <v>0</v>
      </c>
      <c r="S17" s="328" t="s">
        <v>1027</v>
      </c>
      <c r="T17" s="305" t="s">
        <v>794</v>
      </c>
      <c r="U17" s="279">
        <v>1425</v>
      </c>
      <c r="V17" s="279">
        <v>224</v>
      </c>
      <c r="W17" s="279"/>
      <c r="X17" s="296">
        <f t="shared" si="20"/>
        <v>1649</v>
      </c>
      <c r="Y17" s="305" t="s">
        <v>801</v>
      </c>
      <c r="Z17" s="279">
        <v>1425</v>
      </c>
      <c r="AA17" s="279">
        <v>224</v>
      </c>
      <c r="AB17" s="279"/>
      <c r="AC17" s="296">
        <f t="shared" si="16"/>
        <v>1649</v>
      </c>
      <c r="AD17" s="305" t="s">
        <v>802</v>
      </c>
      <c r="AE17" s="305">
        <v>1425</v>
      </c>
      <c r="AF17" s="305">
        <v>224</v>
      </c>
      <c r="AG17" s="305"/>
      <c r="AH17" s="296">
        <f t="shared" si="24"/>
        <v>1649</v>
      </c>
      <c r="AI17" s="358" t="s">
        <v>842</v>
      </c>
      <c r="AJ17" s="305">
        <v>1425</v>
      </c>
      <c r="AK17" s="305">
        <v>224</v>
      </c>
      <c r="AL17" s="305"/>
      <c r="AM17" s="296">
        <f t="shared" si="6"/>
        <v>1649</v>
      </c>
      <c r="AN17" s="365" t="s">
        <v>988</v>
      </c>
      <c r="AO17" s="352">
        <v>1425</v>
      </c>
      <c r="AP17" s="352">
        <v>224</v>
      </c>
      <c r="AQ17" s="352"/>
      <c r="AR17" s="321">
        <f t="shared" si="21"/>
        <v>1649</v>
      </c>
      <c r="AS17" s="352" t="s">
        <v>795</v>
      </c>
      <c r="AT17" s="352">
        <v>1425</v>
      </c>
      <c r="AU17" s="352">
        <v>224</v>
      </c>
      <c r="AV17" s="352"/>
      <c r="AW17" s="352">
        <f t="shared" si="22"/>
        <v>1649</v>
      </c>
      <c r="AX17" s="364">
        <v>39669</v>
      </c>
      <c r="AY17" s="352">
        <v>1425</v>
      </c>
      <c r="AZ17" s="352">
        <v>224</v>
      </c>
      <c r="BA17" s="352"/>
      <c r="BB17" s="352">
        <f t="shared" si="17"/>
        <v>1649</v>
      </c>
      <c r="BC17" s="352" t="s">
        <v>803</v>
      </c>
      <c r="BD17" s="352">
        <v>1425</v>
      </c>
      <c r="BE17" s="352">
        <v>224</v>
      </c>
      <c r="BF17" s="352"/>
      <c r="BG17" s="352">
        <f t="shared" si="18"/>
        <v>1649</v>
      </c>
      <c r="BH17" s="364">
        <v>40058</v>
      </c>
      <c r="BI17" s="352">
        <v>1425</v>
      </c>
      <c r="BJ17" s="352">
        <v>224</v>
      </c>
      <c r="BK17" s="352"/>
      <c r="BL17" s="352">
        <f t="shared" si="7"/>
        <v>1649</v>
      </c>
      <c r="BM17" s="365" t="s">
        <v>847</v>
      </c>
      <c r="BN17" s="352">
        <v>1425</v>
      </c>
      <c r="BO17" s="352">
        <v>224</v>
      </c>
      <c r="BP17" s="352"/>
      <c r="BQ17" s="352">
        <f t="shared" si="8"/>
        <v>1649</v>
      </c>
      <c r="BR17" s="352" t="s">
        <v>848</v>
      </c>
      <c r="BS17" s="352">
        <v>1425</v>
      </c>
      <c r="BT17" s="352">
        <v>224</v>
      </c>
      <c r="BU17" s="352"/>
      <c r="BV17" s="352">
        <f t="shared" si="9"/>
        <v>1649</v>
      </c>
      <c r="BW17" s="367" t="s">
        <v>910</v>
      </c>
      <c r="BX17" s="352">
        <v>1425</v>
      </c>
      <c r="BY17" s="352">
        <v>224</v>
      </c>
      <c r="BZ17" s="352"/>
      <c r="CA17" s="352">
        <f t="shared" si="10"/>
        <v>1649</v>
      </c>
      <c r="CB17" s="364">
        <v>40239</v>
      </c>
      <c r="CC17" s="352">
        <v>1425</v>
      </c>
      <c r="CD17" s="352">
        <v>224</v>
      </c>
      <c r="CE17" s="352"/>
      <c r="CF17" s="352">
        <f t="shared" si="11"/>
        <v>1649</v>
      </c>
      <c r="CG17" s="352" t="s">
        <v>995</v>
      </c>
      <c r="CH17" s="352">
        <v>2591</v>
      </c>
      <c r="CI17" s="352">
        <v>672</v>
      </c>
      <c r="CJ17" s="352"/>
      <c r="CK17" s="352">
        <f t="shared" si="12"/>
        <v>3263</v>
      </c>
      <c r="CL17" s="352"/>
      <c r="CM17" s="352"/>
      <c r="CN17" s="352"/>
      <c r="CO17" s="352"/>
      <c r="CP17" s="352">
        <f t="shared" si="13"/>
        <v>0</v>
      </c>
      <c r="CQ17" s="352"/>
      <c r="CR17" s="352"/>
      <c r="CS17" s="352"/>
      <c r="CT17" s="352"/>
      <c r="CU17" s="352">
        <f t="shared" si="14"/>
        <v>0</v>
      </c>
      <c r="CV17" s="352"/>
      <c r="CW17" s="352"/>
      <c r="CX17" s="352"/>
      <c r="CY17" s="352"/>
      <c r="CZ17" s="352">
        <f t="shared" si="15"/>
        <v>0</v>
      </c>
      <c r="DA17" s="352"/>
      <c r="DB17" s="352"/>
      <c r="DC17" s="352"/>
      <c r="DD17" s="352"/>
      <c r="DE17" s="352"/>
      <c r="DF17" s="352"/>
      <c r="DG17" s="352"/>
      <c r="DH17" s="352"/>
      <c r="DI17" s="352"/>
      <c r="DJ17" s="352"/>
      <c r="DK17" s="352"/>
      <c r="DL17" s="352"/>
      <c r="DM17" s="352"/>
      <c r="DN17" s="352"/>
      <c r="DO17" s="352"/>
      <c r="DP17" s="354">
        <v>1</v>
      </c>
      <c r="DQ17" s="305">
        <v>28500</v>
      </c>
      <c r="DR17" s="305"/>
      <c r="DS17" s="305"/>
      <c r="DT17" s="305"/>
      <c r="DU17" s="305"/>
      <c r="DV17" s="305">
        <v>1</v>
      </c>
      <c r="DW17" s="305">
        <v>28500</v>
      </c>
      <c r="DX17" s="305"/>
      <c r="DY17" s="305"/>
      <c r="DZ17" s="305"/>
      <c r="EA17" s="305"/>
      <c r="EB17" s="305"/>
      <c r="EC17" s="305"/>
      <c r="ED17" s="305"/>
      <c r="EE17" s="355"/>
      <c r="EF17" s="302">
        <f t="shared" si="23"/>
        <v>1</v>
      </c>
      <c r="EG17" s="302">
        <f t="shared" si="23"/>
        <v>28500</v>
      </c>
      <c r="EH17" s="290">
        <v>1</v>
      </c>
      <c r="EI17" s="131">
        <v>28500</v>
      </c>
      <c r="EJ17" s="131"/>
      <c r="EK17" s="131"/>
      <c r="EL17" s="131"/>
      <c r="EM17" s="290">
        <v>1</v>
      </c>
      <c r="EN17" s="131"/>
      <c r="EO17" s="131"/>
      <c r="EP17" s="131"/>
      <c r="EQ17" s="131"/>
      <c r="ER17" s="131"/>
      <c r="ES17" s="131"/>
    </row>
    <row r="18" spans="1:149" ht="63.75">
      <c r="A18" s="319">
        <v>11</v>
      </c>
      <c r="B18" s="327" t="s">
        <v>1028</v>
      </c>
      <c r="C18" s="327" t="s">
        <v>1029</v>
      </c>
      <c r="D18" s="293" t="s">
        <v>1030</v>
      </c>
      <c r="E18" s="305">
        <v>25500</v>
      </c>
      <c r="F18" s="305">
        <v>3000</v>
      </c>
      <c r="G18" s="357">
        <f t="shared" si="3"/>
        <v>28500</v>
      </c>
      <c r="H18" s="282">
        <v>20</v>
      </c>
      <c r="I18" s="349">
        <f t="shared" si="0"/>
        <v>224.4375</v>
      </c>
      <c r="J18" s="350">
        <f t="shared" si="1"/>
        <v>1649.4375</v>
      </c>
      <c r="K18" s="298" t="s">
        <v>1031</v>
      </c>
      <c r="L18" s="351">
        <v>19</v>
      </c>
      <c r="M18" s="349">
        <f t="shared" si="2"/>
        <v>4264.3125</v>
      </c>
      <c r="N18" s="280">
        <f t="shared" si="19"/>
        <v>31339.3125</v>
      </c>
      <c r="O18" s="279">
        <f t="shared" si="4"/>
        <v>26384</v>
      </c>
      <c r="P18" s="279">
        <f t="shared" si="5"/>
        <v>22800</v>
      </c>
      <c r="Q18" s="279">
        <f t="shared" si="5"/>
        <v>3584</v>
      </c>
      <c r="R18" s="279">
        <f t="shared" si="5"/>
        <v>0</v>
      </c>
      <c r="S18" s="328" t="s">
        <v>1019</v>
      </c>
      <c r="T18" s="305" t="s">
        <v>794</v>
      </c>
      <c r="U18" s="279">
        <v>1425</v>
      </c>
      <c r="V18" s="279">
        <v>224</v>
      </c>
      <c r="W18" s="279"/>
      <c r="X18" s="296">
        <f t="shared" si="20"/>
        <v>1649</v>
      </c>
      <c r="Y18" s="305" t="s">
        <v>801</v>
      </c>
      <c r="Z18" s="279">
        <v>1425</v>
      </c>
      <c r="AA18" s="279">
        <v>224</v>
      </c>
      <c r="AB18" s="279"/>
      <c r="AC18" s="296">
        <f t="shared" si="16"/>
        <v>1649</v>
      </c>
      <c r="AD18" s="305" t="s">
        <v>802</v>
      </c>
      <c r="AE18" s="305">
        <v>1425</v>
      </c>
      <c r="AF18" s="305">
        <v>224</v>
      </c>
      <c r="AG18" s="305"/>
      <c r="AH18" s="296">
        <f t="shared" si="24"/>
        <v>1649</v>
      </c>
      <c r="AI18" s="358" t="s">
        <v>842</v>
      </c>
      <c r="AJ18" s="305">
        <v>1425</v>
      </c>
      <c r="AK18" s="305">
        <v>224</v>
      </c>
      <c r="AL18" s="305"/>
      <c r="AM18" s="296">
        <f t="shared" si="6"/>
        <v>1649</v>
      </c>
      <c r="AN18" s="365" t="s">
        <v>988</v>
      </c>
      <c r="AO18" s="352">
        <v>1425</v>
      </c>
      <c r="AP18" s="352">
        <v>224</v>
      </c>
      <c r="AQ18" s="352"/>
      <c r="AR18" s="321">
        <f t="shared" si="21"/>
        <v>1649</v>
      </c>
      <c r="AS18" s="352" t="s">
        <v>795</v>
      </c>
      <c r="AT18" s="352">
        <v>1425</v>
      </c>
      <c r="AU18" s="352">
        <v>224</v>
      </c>
      <c r="AV18" s="352"/>
      <c r="AW18" s="352">
        <f t="shared" si="22"/>
        <v>1649</v>
      </c>
      <c r="AX18" s="364">
        <v>39669</v>
      </c>
      <c r="AY18" s="352">
        <v>1425</v>
      </c>
      <c r="AZ18" s="352">
        <v>224</v>
      </c>
      <c r="BA18" s="352"/>
      <c r="BB18" s="352">
        <f t="shared" si="17"/>
        <v>1649</v>
      </c>
      <c r="BC18" s="352" t="s">
        <v>803</v>
      </c>
      <c r="BD18" s="352">
        <v>1425</v>
      </c>
      <c r="BE18" s="352">
        <v>224</v>
      </c>
      <c r="BF18" s="352"/>
      <c r="BG18" s="352">
        <f t="shared" si="18"/>
        <v>1649</v>
      </c>
      <c r="BH18" s="364">
        <v>40058</v>
      </c>
      <c r="BI18" s="352">
        <v>1425</v>
      </c>
      <c r="BJ18" s="352">
        <v>224</v>
      </c>
      <c r="BK18" s="352"/>
      <c r="BL18" s="352">
        <f t="shared" si="7"/>
        <v>1649</v>
      </c>
      <c r="BM18" s="365" t="s">
        <v>847</v>
      </c>
      <c r="BN18" s="352">
        <v>1425</v>
      </c>
      <c r="BO18" s="352">
        <v>224</v>
      </c>
      <c r="BP18" s="352"/>
      <c r="BQ18" s="352">
        <f t="shared" si="8"/>
        <v>1649</v>
      </c>
      <c r="BR18" s="352" t="s">
        <v>848</v>
      </c>
      <c r="BS18" s="352">
        <v>1425</v>
      </c>
      <c r="BT18" s="352">
        <v>224</v>
      </c>
      <c r="BU18" s="352"/>
      <c r="BV18" s="352">
        <f t="shared" si="9"/>
        <v>1649</v>
      </c>
      <c r="BW18" s="367" t="s">
        <v>910</v>
      </c>
      <c r="BX18" s="352">
        <v>1425</v>
      </c>
      <c r="BY18" s="352">
        <v>224</v>
      </c>
      <c r="BZ18" s="352"/>
      <c r="CA18" s="352">
        <f t="shared" si="10"/>
        <v>1649</v>
      </c>
      <c r="CB18" s="364">
        <v>40239</v>
      </c>
      <c r="CC18" s="352">
        <v>1425</v>
      </c>
      <c r="CD18" s="352">
        <v>224</v>
      </c>
      <c r="CE18" s="352"/>
      <c r="CF18" s="352">
        <f t="shared" si="11"/>
        <v>1649</v>
      </c>
      <c r="CG18" s="352" t="s">
        <v>853</v>
      </c>
      <c r="CH18" s="352">
        <v>1425</v>
      </c>
      <c r="CI18" s="352">
        <v>224</v>
      </c>
      <c r="CJ18" s="352"/>
      <c r="CK18" s="352">
        <f t="shared" si="12"/>
        <v>1649</v>
      </c>
      <c r="CL18" s="361">
        <v>40490</v>
      </c>
      <c r="CM18" s="352">
        <v>1425</v>
      </c>
      <c r="CN18" s="352">
        <v>224</v>
      </c>
      <c r="CO18" s="352"/>
      <c r="CP18" s="352">
        <f t="shared" si="13"/>
        <v>1649</v>
      </c>
      <c r="CQ18" s="352" t="s">
        <v>995</v>
      </c>
      <c r="CR18" s="352">
        <v>1425</v>
      </c>
      <c r="CS18" s="352">
        <v>224</v>
      </c>
      <c r="CT18" s="352"/>
      <c r="CU18" s="352">
        <f t="shared" si="14"/>
        <v>1649</v>
      </c>
      <c r="CV18" s="352"/>
      <c r="CW18" s="352"/>
      <c r="CX18" s="352"/>
      <c r="CY18" s="352"/>
      <c r="CZ18" s="352">
        <f t="shared" si="15"/>
        <v>0</v>
      </c>
      <c r="DA18" s="352"/>
      <c r="DB18" s="352"/>
      <c r="DC18" s="352"/>
      <c r="DD18" s="352"/>
      <c r="DE18" s="352"/>
      <c r="DF18" s="352"/>
      <c r="DG18" s="352"/>
      <c r="DH18" s="352"/>
      <c r="DI18" s="352"/>
      <c r="DJ18" s="352"/>
      <c r="DK18" s="352"/>
      <c r="DL18" s="352"/>
      <c r="DM18" s="352"/>
      <c r="DN18" s="352"/>
      <c r="DO18" s="352"/>
      <c r="DP18" s="354">
        <v>1</v>
      </c>
      <c r="DQ18" s="305">
        <v>28500</v>
      </c>
      <c r="DR18" s="305"/>
      <c r="DS18" s="305"/>
      <c r="DT18" s="305"/>
      <c r="DU18" s="305"/>
      <c r="DV18" s="305">
        <v>1</v>
      </c>
      <c r="DW18" s="305">
        <v>28500</v>
      </c>
      <c r="DX18" s="305"/>
      <c r="DY18" s="305"/>
      <c r="DZ18" s="305"/>
      <c r="EA18" s="305"/>
      <c r="EB18" s="305"/>
      <c r="EC18" s="305"/>
      <c r="ED18" s="305"/>
      <c r="EE18" s="355"/>
      <c r="EF18" s="302">
        <f t="shared" si="23"/>
        <v>1</v>
      </c>
      <c r="EG18" s="302">
        <f t="shared" si="23"/>
        <v>28500</v>
      </c>
      <c r="EH18" s="290">
        <v>1</v>
      </c>
      <c r="EI18" s="131">
        <v>28500</v>
      </c>
      <c r="EJ18" s="131"/>
      <c r="EK18" s="131"/>
      <c r="EL18" s="131"/>
      <c r="EM18" s="290">
        <v>1</v>
      </c>
      <c r="EN18" s="131"/>
      <c r="EO18" s="131"/>
      <c r="EP18" s="131"/>
      <c r="EQ18" s="131"/>
      <c r="ER18" s="131"/>
      <c r="ES18" s="131"/>
    </row>
    <row r="19" spans="1:149" ht="51">
      <c r="A19" s="362">
        <v>12</v>
      </c>
      <c r="B19" s="327" t="s">
        <v>1032</v>
      </c>
      <c r="C19" s="327" t="s">
        <v>1033</v>
      </c>
      <c r="D19" s="293" t="s">
        <v>1034</v>
      </c>
      <c r="E19" s="305">
        <v>34000</v>
      </c>
      <c r="F19" s="305">
        <v>4000</v>
      </c>
      <c r="G19" s="357">
        <f t="shared" si="3"/>
        <v>38000</v>
      </c>
      <c r="H19" s="282">
        <v>20</v>
      </c>
      <c r="I19" s="349">
        <f t="shared" si="0"/>
        <v>299.25</v>
      </c>
      <c r="J19" s="350">
        <f t="shared" si="1"/>
        <v>2199.25</v>
      </c>
      <c r="K19" s="298" t="s">
        <v>1035</v>
      </c>
      <c r="L19" s="351">
        <v>19</v>
      </c>
      <c r="M19" s="349">
        <f t="shared" si="2"/>
        <v>5685.75</v>
      </c>
      <c r="N19" s="280">
        <f t="shared" si="19"/>
        <v>41785.75</v>
      </c>
      <c r="O19" s="279">
        <f t="shared" si="4"/>
        <v>29763</v>
      </c>
      <c r="P19" s="279">
        <f t="shared" si="5"/>
        <v>24979</v>
      </c>
      <c r="Q19" s="279">
        <f t="shared" si="5"/>
        <v>4784</v>
      </c>
      <c r="R19" s="279">
        <f t="shared" si="5"/>
        <v>0</v>
      </c>
      <c r="S19" s="328" t="s">
        <v>1019</v>
      </c>
      <c r="T19" s="305" t="s">
        <v>794</v>
      </c>
      <c r="U19" s="279">
        <v>1828</v>
      </c>
      <c r="V19" s="279">
        <v>299</v>
      </c>
      <c r="W19" s="279"/>
      <c r="X19" s="296">
        <f t="shared" si="20"/>
        <v>2127</v>
      </c>
      <c r="Y19" s="305" t="s">
        <v>801</v>
      </c>
      <c r="Z19" s="279">
        <v>1815</v>
      </c>
      <c r="AA19" s="279">
        <v>299</v>
      </c>
      <c r="AB19" s="279"/>
      <c r="AC19" s="296">
        <f t="shared" si="16"/>
        <v>2114</v>
      </c>
      <c r="AD19" s="305" t="s">
        <v>802</v>
      </c>
      <c r="AE19" s="305">
        <v>1826</v>
      </c>
      <c r="AF19" s="305">
        <v>299</v>
      </c>
      <c r="AG19" s="305"/>
      <c r="AH19" s="296">
        <f t="shared" si="24"/>
        <v>2125</v>
      </c>
      <c r="AI19" s="358" t="s">
        <v>842</v>
      </c>
      <c r="AJ19" s="305">
        <v>1843</v>
      </c>
      <c r="AK19" s="305">
        <v>299</v>
      </c>
      <c r="AL19" s="305"/>
      <c r="AM19" s="296">
        <f t="shared" si="6"/>
        <v>2142</v>
      </c>
      <c r="AN19" s="365" t="s">
        <v>988</v>
      </c>
      <c r="AO19" s="352">
        <v>1815</v>
      </c>
      <c r="AP19" s="352">
        <v>299</v>
      </c>
      <c r="AQ19" s="352"/>
      <c r="AR19" s="321">
        <f t="shared" si="21"/>
        <v>2114</v>
      </c>
      <c r="AS19" s="352" t="s">
        <v>795</v>
      </c>
      <c r="AT19" s="352">
        <v>1815</v>
      </c>
      <c r="AU19" s="352">
        <v>299</v>
      </c>
      <c r="AV19" s="352"/>
      <c r="AW19" s="352">
        <f t="shared" si="22"/>
        <v>2114</v>
      </c>
      <c r="AX19" s="364">
        <v>39669</v>
      </c>
      <c r="AY19" s="352">
        <v>1815</v>
      </c>
      <c r="AZ19" s="352">
        <v>299</v>
      </c>
      <c r="BA19" s="352"/>
      <c r="BB19" s="352">
        <f t="shared" si="17"/>
        <v>2114</v>
      </c>
      <c r="BC19" s="352" t="s">
        <v>803</v>
      </c>
      <c r="BD19" s="352">
        <v>1815</v>
      </c>
      <c r="BE19" s="352">
        <v>299</v>
      </c>
      <c r="BF19" s="352"/>
      <c r="BG19" s="352">
        <f t="shared" si="18"/>
        <v>2114</v>
      </c>
      <c r="BH19" s="352" t="s">
        <v>848</v>
      </c>
      <c r="BI19" s="352">
        <v>3331</v>
      </c>
      <c r="BJ19" s="352">
        <v>897</v>
      </c>
      <c r="BK19" s="352"/>
      <c r="BL19" s="352">
        <f t="shared" si="7"/>
        <v>4228</v>
      </c>
      <c r="BM19" s="364">
        <v>40239</v>
      </c>
      <c r="BN19" s="352">
        <v>1516</v>
      </c>
      <c r="BO19" s="352">
        <v>598</v>
      </c>
      <c r="BP19" s="352"/>
      <c r="BQ19" s="352">
        <f t="shared" si="8"/>
        <v>2114</v>
      </c>
      <c r="BR19" s="352" t="s">
        <v>853</v>
      </c>
      <c r="BS19" s="352">
        <v>4003</v>
      </c>
      <c r="BT19" s="352">
        <v>299</v>
      </c>
      <c r="BU19" s="352"/>
      <c r="BV19" s="352">
        <f t="shared" si="9"/>
        <v>4302</v>
      </c>
      <c r="BW19" s="353" t="s">
        <v>995</v>
      </c>
      <c r="BX19" s="352">
        <v>1557</v>
      </c>
      <c r="BY19" s="352">
        <v>598</v>
      </c>
      <c r="BZ19" s="352"/>
      <c r="CA19" s="352">
        <f t="shared" si="10"/>
        <v>2155</v>
      </c>
      <c r="CB19" s="352"/>
      <c r="CC19" s="352"/>
      <c r="CD19" s="352"/>
      <c r="CE19" s="352"/>
      <c r="CF19" s="352">
        <f t="shared" si="11"/>
        <v>0</v>
      </c>
      <c r="CG19" s="352"/>
      <c r="CH19" s="352"/>
      <c r="CI19" s="352"/>
      <c r="CJ19" s="352"/>
      <c r="CK19" s="352">
        <f t="shared" si="12"/>
        <v>0</v>
      </c>
      <c r="CL19" s="352"/>
      <c r="CM19" s="352"/>
      <c r="CN19" s="352"/>
      <c r="CO19" s="352"/>
      <c r="CP19" s="352">
        <f t="shared" si="13"/>
        <v>0</v>
      </c>
      <c r="CQ19" s="352"/>
      <c r="CR19" s="352"/>
      <c r="CS19" s="352"/>
      <c r="CT19" s="352"/>
      <c r="CU19" s="352">
        <f t="shared" si="14"/>
        <v>0</v>
      </c>
      <c r="CV19" s="352"/>
      <c r="CW19" s="352"/>
      <c r="CX19" s="352"/>
      <c r="CY19" s="352"/>
      <c r="CZ19" s="352">
        <f t="shared" si="15"/>
        <v>0</v>
      </c>
      <c r="DA19" s="352"/>
      <c r="DB19" s="352"/>
      <c r="DC19" s="352"/>
      <c r="DD19" s="352"/>
      <c r="DE19" s="352"/>
      <c r="DF19" s="352"/>
      <c r="DG19" s="352"/>
      <c r="DH19" s="352"/>
      <c r="DI19" s="352"/>
      <c r="DJ19" s="352"/>
      <c r="DK19" s="352"/>
      <c r="DL19" s="352"/>
      <c r="DM19" s="352"/>
      <c r="DN19" s="352"/>
      <c r="DO19" s="352"/>
      <c r="DP19" s="354">
        <v>1</v>
      </c>
      <c r="DQ19" s="305">
        <v>38000</v>
      </c>
      <c r="DR19" s="305"/>
      <c r="DS19" s="305"/>
      <c r="DT19" s="305">
        <v>1</v>
      </c>
      <c r="DU19" s="305">
        <v>38000</v>
      </c>
      <c r="DV19" s="305"/>
      <c r="DW19" s="305"/>
      <c r="DX19" s="305"/>
      <c r="DY19" s="305"/>
      <c r="DZ19" s="305"/>
      <c r="EA19" s="305"/>
      <c r="EB19" s="305"/>
      <c r="EC19" s="305"/>
      <c r="ED19" s="305"/>
      <c r="EE19" s="355"/>
      <c r="EF19" s="302">
        <f t="shared" si="23"/>
        <v>1</v>
      </c>
      <c r="EG19" s="302">
        <f t="shared" si="23"/>
        <v>38000</v>
      </c>
      <c r="EH19" s="290" t="s">
        <v>773</v>
      </c>
      <c r="EI19" s="131"/>
      <c r="EJ19" s="131">
        <v>1</v>
      </c>
      <c r="EK19" s="131">
        <v>38000</v>
      </c>
      <c r="EL19" s="131"/>
      <c r="EM19" s="290">
        <v>1</v>
      </c>
      <c r="EN19" s="131"/>
      <c r="EO19" s="131"/>
      <c r="EP19" s="131"/>
      <c r="EQ19" s="131"/>
      <c r="ER19" s="131"/>
      <c r="ES19" s="131"/>
    </row>
    <row r="20" spans="1:149" ht="38.25">
      <c r="A20" s="319">
        <v>13</v>
      </c>
      <c r="B20" s="327" t="s">
        <v>1036</v>
      </c>
      <c r="C20" s="327" t="s">
        <v>1037</v>
      </c>
      <c r="D20" s="293" t="s">
        <v>1034</v>
      </c>
      <c r="E20" s="305">
        <v>34000</v>
      </c>
      <c r="F20" s="305">
        <v>4000</v>
      </c>
      <c r="G20" s="357">
        <f t="shared" si="3"/>
        <v>38000</v>
      </c>
      <c r="H20" s="282">
        <v>20</v>
      </c>
      <c r="I20" s="349">
        <f t="shared" si="0"/>
        <v>299.25</v>
      </c>
      <c r="J20" s="350">
        <f t="shared" si="1"/>
        <v>2199.25</v>
      </c>
      <c r="K20" s="298" t="s">
        <v>1038</v>
      </c>
      <c r="L20" s="351">
        <v>19</v>
      </c>
      <c r="M20" s="349">
        <f t="shared" si="2"/>
        <v>5685.75</v>
      </c>
      <c r="N20" s="280">
        <f t="shared" si="19"/>
        <v>41785.75</v>
      </c>
      <c r="O20" s="279">
        <f t="shared" si="4"/>
        <v>17592</v>
      </c>
      <c r="P20" s="279">
        <f t="shared" si="5"/>
        <v>14602</v>
      </c>
      <c r="Q20" s="279">
        <f t="shared" si="5"/>
        <v>2990</v>
      </c>
      <c r="R20" s="279">
        <f t="shared" si="5"/>
        <v>0</v>
      </c>
      <c r="S20" s="328" t="s">
        <v>1019</v>
      </c>
      <c r="T20" s="305" t="s">
        <v>794</v>
      </c>
      <c r="U20" s="279">
        <v>1900</v>
      </c>
      <c r="V20" s="279">
        <v>299</v>
      </c>
      <c r="W20" s="279"/>
      <c r="X20" s="296">
        <f t="shared" si="20"/>
        <v>2199</v>
      </c>
      <c r="Y20" s="305" t="s">
        <v>801</v>
      </c>
      <c r="Z20" s="279">
        <v>1900</v>
      </c>
      <c r="AA20" s="279">
        <v>299</v>
      </c>
      <c r="AB20" s="279"/>
      <c r="AC20" s="296">
        <f t="shared" si="16"/>
        <v>2199</v>
      </c>
      <c r="AD20" s="305" t="s">
        <v>802</v>
      </c>
      <c r="AE20" s="305">
        <v>1900</v>
      </c>
      <c r="AF20" s="305">
        <v>299</v>
      </c>
      <c r="AG20" s="305"/>
      <c r="AH20" s="296">
        <f t="shared" si="24"/>
        <v>2199</v>
      </c>
      <c r="AI20" s="358" t="s">
        <v>842</v>
      </c>
      <c r="AJ20" s="305">
        <v>1900</v>
      </c>
      <c r="AK20" s="305">
        <v>299</v>
      </c>
      <c r="AL20" s="305"/>
      <c r="AM20" s="296">
        <f t="shared" si="6"/>
        <v>2199</v>
      </c>
      <c r="AN20" s="365" t="s">
        <v>988</v>
      </c>
      <c r="AO20" s="352">
        <v>1900</v>
      </c>
      <c r="AP20" s="352">
        <v>299</v>
      </c>
      <c r="AQ20" s="352"/>
      <c r="AR20" s="321">
        <f t="shared" si="21"/>
        <v>2199</v>
      </c>
      <c r="AS20" s="365" t="s">
        <v>847</v>
      </c>
      <c r="AT20" s="352">
        <v>5102</v>
      </c>
      <c r="AU20" s="352">
        <v>1495</v>
      </c>
      <c r="AV20" s="352"/>
      <c r="AW20" s="352">
        <f t="shared" si="22"/>
        <v>6597</v>
      </c>
      <c r="AX20" s="352"/>
      <c r="AY20" s="352"/>
      <c r="AZ20" s="352"/>
      <c r="BA20" s="352"/>
      <c r="BB20" s="352">
        <f t="shared" si="17"/>
        <v>0</v>
      </c>
      <c r="BC20" s="352"/>
      <c r="BD20" s="352"/>
      <c r="BE20" s="352"/>
      <c r="BF20" s="352"/>
      <c r="BG20" s="352">
        <f t="shared" si="18"/>
        <v>0</v>
      </c>
      <c r="BH20" s="352"/>
      <c r="BI20" s="352"/>
      <c r="BJ20" s="352"/>
      <c r="BK20" s="352"/>
      <c r="BL20" s="352">
        <f t="shared" si="7"/>
        <v>0</v>
      </c>
      <c r="BM20" s="352"/>
      <c r="BN20" s="352"/>
      <c r="BO20" s="352"/>
      <c r="BP20" s="352"/>
      <c r="BQ20" s="352">
        <f t="shared" si="8"/>
        <v>0</v>
      </c>
      <c r="BR20" s="352"/>
      <c r="BS20" s="352"/>
      <c r="BT20" s="352"/>
      <c r="BU20" s="352"/>
      <c r="BV20" s="352">
        <f t="shared" si="9"/>
        <v>0</v>
      </c>
      <c r="BW20" s="353"/>
      <c r="BX20" s="352"/>
      <c r="BY20" s="352"/>
      <c r="BZ20" s="352"/>
      <c r="CA20" s="352">
        <f t="shared" si="10"/>
        <v>0</v>
      </c>
      <c r="CB20" s="352"/>
      <c r="CC20" s="352"/>
      <c r="CD20" s="352"/>
      <c r="CE20" s="352"/>
      <c r="CF20" s="352">
        <f t="shared" si="11"/>
        <v>0</v>
      </c>
      <c r="CG20" s="352"/>
      <c r="CH20" s="352"/>
      <c r="CI20" s="352"/>
      <c r="CJ20" s="352"/>
      <c r="CK20" s="352">
        <f t="shared" si="12"/>
        <v>0</v>
      </c>
      <c r="CL20" s="352"/>
      <c r="CM20" s="352"/>
      <c r="CN20" s="352"/>
      <c r="CO20" s="352"/>
      <c r="CP20" s="352">
        <f t="shared" si="13"/>
        <v>0</v>
      </c>
      <c r="CQ20" s="352"/>
      <c r="CR20" s="352"/>
      <c r="CS20" s="352"/>
      <c r="CT20" s="352"/>
      <c r="CU20" s="352">
        <f t="shared" si="14"/>
        <v>0</v>
      </c>
      <c r="CV20" s="352"/>
      <c r="CW20" s="352"/>
      <c r="CX20" s="352"/>
      <c r="CY20" s="352"/>
      <c r="CZ20" s="352">
        <f t="shared" si="15"/>
        <v>0</v>
      </c>
      <c r="DA20" s="352"/>
      <c r="DB20" s="352"/>
      <c r="DC20" s="352"/>
      <c r="DD20" s="352"/>
      <c r="DE20" s="352"/>
      <c r="DF20" s="352"/>
      <c r="DG20" s="352"/>
      <c r="DH20" s="352"/>
      <c r="DI20" s="352"/>
      <c r="DJ20" s="352"/>
      <c r="DK20" s="352"/>
      <c r="DL20" s="352"/>
      <c r="DM20" s="352"/>
      <c r="DN20" s="352"/>
      <c r="DO20" s="352"/>
      <c r="DP20" s="354">
        <v>1</v>
      </c>
      <c r="DQ20" s="305">
        <v>38000</v>
      </c>
      <c r="DR20" s="305"/>
      <c r="DS20" s="305"/>
      <c r="DT20" s="305">
        <v>1</v>
      </c>
      <c r="DU20" s="305">
        <v>38000</v>
      </c>
      <c r="DV20" s="305"/>
      <c r="DW20" s="305"/>
      <c r="DX20" s="305"/>
      <c r="DY20" s="305"/>
      <c r="DZ20" s="305"/>
      <c r="EA20" s="305"/>
      <c r="EB20" s="305"/>
      <c r="EC20" s="305"/>
      <c r="ED20" s="305"/>
      <c r="EE20" s="355"/>
      <c r="EF20" s="302">
        <f t="shared" si="23"/>
        <v>1</v>
      </c>
      <c r="EG20" s="302">
        <f t="shared" si="23"/>
        <v>38000</v>
      </c>
      <c r="EH20" s="290">
        <v>1</v>
      </c>
      <c r="EI20" s="131">
        <v>38000</v>
      </c>
      <c r="EJ20" s="131"/>
      <c r="EK20" s="131"/>
      <c r="EL20" s="131"/>
      <c r="EM20" s="290">
        <v>1</v>
      </c>
      <c r="EN20" s="131"/>
      <c r="EO20" s="131"/>
      <c r="EP20" s="131"/>
      <c r="EQ20" s="131"/>
      <c r="ER20" s="131"/>
      <c r="ES20" s="131"/>
    </row>
    <row r="21" spans="1:149" ht="38.25">
      <c r="A21" s="362">
        <v>14</v>
      </c>
      <c r="B21" s="327" t="s">
        <v>1039</v>
      </c>
      <c r="C21" s="327" t="s">
        <v>1040</v>
      </c>
      <c r="D21" s="293" t="s">
        <v>1034</v>
      </c>
      <c r="E21" s="305">
        <v>34000</v>
      </c>
      <c r="F21" s="305">
        <v>4000</v>
      </c>
      <c r="G21" s="357">
        <f t="shared" si="3"/>
        <v>38000</v>
      </c>
      <c r="H21" s="282">
        <v>20</v>
      </c>
      <c r="I21" s="349">
        <f t="shared" si="0"/>
        <v>299.25</v>
      </c>
      <c r="J21" s="350">
        <f t="shared" si="1"/>
        <v>2199.25</v>
      </c>
      <c r="K21" s="298" t="s">
        <v>1041</v>
      </c>
      <c r="L21" s="351">
        <v>19</v>
      </c>
      <c r="M21" s="349">
        <f t="shared" si="2"/>
        <v>5685.75</v>
      </c>
      <c r="N21" s="280">
        <f t="shared" si="19"/>
        <v>41785.75</v>
      </c>
      <c r="O21" s="279">
        <f t="shared" si="4"/>
        <v>12695</v>
      </c>
      <c r="P21" s="279">
        <f t="shared" si="5"/>
        <v>10901</v>
      </c>
      <c r="Q21" s="279">
        <f t="shared" si="5"/>
        <v>1794</v>
      </c>
      <c r="R21" s="279">
        <f t="shared" si="5"/>
        <v>0</v>
      </c>
      <c r="S21" s="328" t="s">
        <v>1019</v>
      </c>
      <c r="T21" s="305" t="s">
        <v>794</v>
      </c>
      <c r="U21" s="279">
        <v>1900</v>
      </c>
      <c r="V21" s="279">
        <v>299</v>
      </c>
      <c r="W21" s="279"/>
      <c r="X21" s="296">
        <f t="shared" si="20"/>
        <v>2199</v>
      </c>
      <c r="Y21" s="305" t="s">
        <v>801</v>
      </c>
      <c r="Z21" s="279">
        <v>1900</v>
      </c>
      <c r="AA21" s="279">
        <v>299</v>
      </c>
      <c r="AB21" s="279"/>
      <c r="AC21" s="296">
        <f t="shared" si="16"/>
        <v>2199</v>
      </c>
      <c r="AD21" s="305" t="s">
        <v>802</v>
      </c>
      <c r="AE21" s="305">
        <v>3800</v>
      </c>
      <c r="AF21" s="305">
        <v>598</v>
      </c>
      <c r="AG21" s="305"/>
      <c r="AH21" s="296">
        <f t="shared" si="24"/>
        <v>4398</v>
      </c>
      <c r="AI21" s="358" t="s">
        <v>842</v>
      </c>
      <c r="AJ21" s="305">
        <v>1900</v>
      </c>
      <c r="AK21" s="305">
        <v>299</v>
      </c>
      <c r="AL21" s="305"/>
      <c r="AM21" s="296">
        <f t="shared" si="6"/>
        <v>2199</v>
      </c>
      <c r="AN21" s="365" t="s">
        <v>988</v>
      </c>
      <c r="AO21" s="352">
        <v>1401</v>
      </c>
      <c r="AP21" s="352">
        <v>299</v>
      </c>
      <c r="AQ21" s="352"/>
      <c r="AR21" s="321">
        <f t="shared" si="21"/>
        <v>1700</v>
      </c>
      <c r="AS21" s="352"/>
      <c r="AT21" s="352"/>
      <c r="AU21" s="352"/>
      <c r="AV21" s="352"/>
      <c r="AW21" s="352">
        <f t="shared" si="22"/>
        <v>0</v>
      </c>
      <c r="AX21" s="352"/>
      <c r="AY21" s="352"/>
      <c r="AZ21" s="352"/>
      <c r="BA21" s="352"/>
      <c r="BB21" s="352">
        <f t="shared" si="17"/>
        <v>0</v>
      </c>
      <c r="BC21" s="352"/>
      <c r="BD21" s="352"/>
      <c r="BE21" s="352"/>
      <c r="BF21" s="352"/>
      <c r="BG21" s="352">
        <f t="shared" si="18"/>
        <v>0</v>
      </c>
      <c r="BH21" s="352"/>
      <c r="BI21" s="352"/>
      <c r="BJ21" s="352"/>
      <c r="BK21" s="352"/>
      <c r="BL21" s="352">
        <f t="shared" si="7"/>
        <v>0</v>
      </c>
      <c r="BM21" s="352"/>
      <c r="BN21" s="352"/>
      <c r="BO21" s="352"/>
      <c r="BP21" s="352"/>
      <c r="BQ21" s="352">
        <f t="shared" si="8"/>
        <v>0</v>
      </c>
      <c r="BR21" s="352"/>
      <c r="BS21" s="352"/>
      <c r="BT21" s="352"/>
      <c r="BU21" s="352"/>
      <c r="BV21" s="352">
        <f t="shared" si="9"/>
        <v>0</v>
      </c>
      <c r="BW21" s="353"/>
      <c r="BX21" s="352"/>
      <c r="BY21" s="352"/>
      <c r="BZ21" s="352"/>
      <c r="CA21" s="352">
        <f t="shared" si="10"/>
        <v>0</v>
      </c>
      <c r="CB21" s="352"/>
      <c r="CC21" s="352"/>
      <c r="CD21" s="352"/>
      <c r="CE21" s="352"/>
      <c r="CF21" s="352">
        <f t="shared" si="11"/>
        <v>0</v>
      </c>
      <c r="CG21" s="352"/>
      <c r="CH21" s="352"/>
      <c r="CI21" s="352"/>
      <c r="CJ21" s="352"/>
      <c r="CK21" s="352">
        <f t="shared" si="12"/>
        <v>0</v>
      </c>
      <c r="CL21" s="352"/>
      <c r="CM21" s="352"/>
      <c r="CN21" s="352"/>
      <c r="CO21" s="352"/>
      <c r="CP21" s="352">
        <f t="shared" si="13"/>
        <v>0</v>
      </c>
      <c r="CQ21" s="352"/>
      <c r="CR21" s="352"/>
      <c r="CS21" s="352"/>
      <c r="CT21" s="352"/>
      <c r="CU21" s="352">
        <f t="shared" si="14"/>
        <v>0</v>
      </c>
      <c r="CV21" s="352"/>
      <c r="CW21" s="352"/>
      <c r="CX21" s="352"/>
      <c r="CY21" s="352"/>
      <c r="CZ21" s="352">
        <f t="shared" si="15"/>
        <v>0</v>
      </c>
      <c r="DA21" s="352"/>
      <c r="DB21" s="352"/>
      <c r="DC21" s="352"/>
      <c r="DD21" s="352"/>
      <c r="DE21" s="352"/>
      <c r="DF21" s="352"/>
      <c r="DG21" s="352"/>
      <c r="DH21" s="352"/>
      <c r="DI21" s="352"/>
      <c r="DJ21" s="352"/>
      <c r="DK21" s="352"/>
      <c r="DL21" s="352"/>
      <c r="DM21" s="352"/>
      <c r="DN21" s="352"/>
      <c r="DO21" s="352"/>
      <c r="DP21" s="354">
        <v>1</v>
      </c>
      <c r="DQ21" s="305">
        <v>38000</v>
      </c>
      <c r="DR21" s="305"/>
      <c r="DS21" s="305"/>
      <c r="DT21" s="305">
        <v>1</v>
      </c>
      <c r="DU21" s="305">
        <v>38000</v>
      </c>
      <c r="DV21" s="305"/>
      <c r="DW21" s="305"/>
      <c r="DX21" s="305"/>
      <c r="DY21" s="305"/>
      <c r="DZ21" s="305"/>
      <c r="EA21" s="305"/>
      <c r="EB21" s="305"/>
      <c r="EC21" s="305"/>
      <c r="ED21" s="305"/>
      <c r="EE21" s="355"/>
      <c r="EF21" s="302">
        <f t="shared" si="23"/>
        <v>1</v>
      </c>
      <c r="EG21" s="302">
        <f t="shared" si="23"/>
        <v>38000</v>
      </c>
      <c r="EH21" s="290"/>
      <c r="EI21" s="131"/>
      <c r="EJ21" s="131">
        <v>1</v>
      </c>
      <c r="EK21" s="131">
        <v>38000</v>
      </c>
      <c r="EL21" s="131"/>
      <c r="EM21" s="290"/>
      <c r="EN21" s="131"/>
      <c r="EO21" s="131">
        <v>1</v>
      </c>
      <c r="EP21" s="131">
        <v>38000</v>
      </c>
      <c r="EQ21" s="131"/>
      <c r="ER21" s="131"/>
      <c r="ES21" s="131"/>
    </row>
    <row r="22" spans="1:149" ht="51">
      <c r="A22" s="319">
        <v>15</v>
      </c>
      <c r="B22" s="327" t="s">
        <v>1042</v>
      </c>
      <c r="C22" s="327" t="s">
        <v>1043</v>
      </c>
      <c r="D22" s="293" t="s">
        <v>1034</v>
      </c>
      <c r="E22" s="305">
        <v>34000</v>
      </c>
      <c r="F22" s="305">
        <v>4000</v>
      </c>
      <c r="G22" s="357">
        <f t="shared" si="3"/>
        <v>38000</v>
      </c>
      <c r="H22" s="282">
        <v>20</v>
      </c>
      <c r="I22" s="349">
        <f t="shared" si="0"/>
        <v>299.25</v>
      </c>
      <c r="J22" s="350">
        <f t="shared" si="1"/>
        <v>2199.25</v>
      </c>
      <c r="K22" s="298" t="s">
        <v>1044</v>
      </c>
      <c r="L22" s="351">
        <v>19</v>
      </c>
      <c r="M22" s="349">
        <f t="shared" si="2"/>
        <v>5685.75</v>
      </c>
      <c r="N22" s="280">
        <f t="shared" si="19"/>
        <v>41785.75</v>
      </c>
      <c r="O22" s="279">
        <f t="shared" si="4"/>
        <v>32985</v>
      </c>
      <c r="P22" s="279">
        <f t="shared" si="5"/>
        <v>28500</v>
      </c>
      <c r="Q22" s="279">
        <f t="shared" si="5"/>
        <v>4485</v>
      </c>
      <c r="R22" s="279">
        <f t="shared" si="5"/>
        <v>0</v>
      </c>
      <c r="S22" s="328" t="s">
        <v>1019</v>
      </c>
      <c r="T22" s="358" t="s">
        <v>801</v>
      </c>
      <c r="U22" s="279">
        <v>3800</v>
      </c>
      <c r="V22" s="279">
        <v>598</v>
      </c>
      <c r="W22" s="279"/>
      <c r="X22" s="296">
        <f t="shared" si="20"/>
        <v>4398</v>
      </c>
      <c r="Y22" s="279"/>
      <c r="Z22" s="279"/>
      <c r="AA22" s="279"/>
      <c r="AB22" s="279"/>
      <c r="AC22" s="296">
        <f t="shared" si="16"/>
        <v>0</v>
      </c>
      <c r="AD22" s="305" t="s">
        <v>802</v>
      </c>
      <c r="AE22" s="305">
        <v>1601</v>
      </c>
      <c r="AF22" s="305">
        <v>598</v>
      </c>
      <c r="AG22" s="305"/>
      <c r="AH22" s="296">
        <f t="shared" si="24"/>
        <v>2199</v>
      </c>
      <c r="AI22" s="368" t="s">
        <v>988</v>
      </c>
      <c r="AJ22" s="305">
        <v>3800</v>
      </c>
      <c r="AK22" s="305">
        <v>598</v>
      </c>
      <c r="AL22" s="305"/>
      <c r="AM22" s="296">
        <f t="shared" si="6"/>
        <v>4398</v>
      </c>
      <c r="AN22" s="352" t="s">
        <v>795</v>
      </c>
      <c r="AO22" s="352">
        <v>4099</v>
      </c>
      <c r="AP22" s="352">
        <v>299</v>
      </c>
      <c r="AQ22" s="352"/>
      <c r="AR22" s="321">
        <f t="shared" si="21"/>
        <v>4398</v>
      </c>
      <c r="AS22" s="352" t="s">
        <v>853</v>
      </c>
      <c r="AT22" s="352">
        <v>15200</v>
      </c>
      <c r="AU22" s="352">
        <v>2392</v>
      </c>
      <c r="AV22" s="352"/>
      <c r="AW22" s="352">
        <f t="shared" si="22"/>
        <v>17592</v>
      </c>
      <c r="AX22" s="352"/>
      <c r="AY22" s="352"/>
      <c r="AZ22" s="352"/>
      <c r="BA22" s="352"/>
      <c r="BB22" s="352">
        <f t="shared" si="17"/>
        <v>0</v>
      </c>
      <c r="BC22" s="352"/>
      <c r="BD22" s="352"/>
      <c r="BE22" s="352"/>
      <c r="BF22" s="352"/>
      <c r="BG22" s="352">
        <f t="shared" si="18"/>
        <v>0</v>
      </c>
      <c r="BH22" s="352"/>
      <c r="BI22" s="352"/>
      <c r="BJ22" s="352"/>
      <c r="BK22" s="352"/>
      <c r="BL22" s="352">
        <f t="shared" si="7"/>
        <v>0</v>
      </c>
      <c r="BM22" s="352"/>
      <c r="BN22" s="352"/>
      <c r="BO22" s="352"/>
      <c r="BP22" s="352"/>
      <c r="BQ22" s="352">
        <f t="shared" si="8"/>
        <v>0</v>
      </c>
      <c r="BR22" s="352"/>
      <c r="BS22" s="352"/>
      <c r="BT22" s="352"/>
      <c r="BU22" s="352"/>
      <c r="BV22" s="352">
        <f t="shared" si="9"/>
        <v>0</v>
      </c>
      <c r="BW22" s="353"/>
      <c r="BX22" s="352"/>
      <c r="BY22" s="352"/>
      <c r="BZ22" s="352"/>
      <c r="CA22" s="352">
        <f t="shared" si="10"/>
        <v>0</v>
      </c>
      <c r="CB22" s="352"/>
      <c r="CC22" s="352"/>
      <c r="CD22" s="352"/>
      <c r="CE22" s="352"/>
      <c r="CF22" s="352">
        <f t="shared" si="11"/>
        <v>0</v>
      </c>
      <c r="CG22" s="352"/>
      <c r="CH22" s="352"/>
      <c r="CI22" s="352"/>
      <c r="CJ22" s="352"/>
      <c r="CK22" s="352">
        <f t="shared" si="12"/>
        <v>0</v>
      </c>
      <c r="CL22" s="352"/>
      <c r="CM22" s="352"/>
      <c r="CN22" s="352"/>
      <c r="CO22" s="352"/>
      <c r="CP22" s="352">
        <f t="shared" si="13"/>
        <v>0</v>
      </c>
      <c r="CQ22" s="352"/>
      <c r="CR22" s="352"/>
      <c r="CS22" s="352"/>
      <c r="CT22" s="352"/>
      <c r="CU22" s="352">
        <f t="shared" si="14"/>
        <v>0</v>
      </c>
      <c r="CV22" s="352"/>
      <c r="CW22" s="352"/>
      <c r="CX22" s="352"/>
      <c r="CY22" s="352"/>
      <c r="CZ22" s="352">
        <f t="shared" si="15"/>
        <v>0</v>
      </c>
      <c r="DA22" s="352"/>
      <c r="DB22" s="352"/>
      <c r="DC22" s="352"/>
      <c r="DD22" s="352"/>
      <c r="DE22" s="352"/>
      <c r="DF22" s="352"/>
      <c r="DG22" s="352"/>
      <c r="DH22" s="352"/>
      <c r="DI22" s="352"/>
      <c r="DJ22" s="352"/>
      <c r="DK22" s="352"/>
      <c r="DL22" s="352"/>
      <c r="DM22" s="352"/>
      <c r="DN22" s="352"/>
      <c r="DO22" s="352"/>
      <c r="DP22" s="354">
        <v>1</v>
      </c>
      <c r="DQ22" s="305">
        <v>38000</v>
      </c>
      <c r="DR22" s="305"/>
      <c r="DS22" s="305"/>
      <c r="DT22" s="305">
        <v>1</v>
      </c>
      <c r="DU22" s="305">
        <v>38000</v>
      </c>
      <c r="DV22" s="305"/>
      <c r="DW22" s="305"/>
      <c r="DX22" s="305"/>
      <c r="DY22" s="305"/>
      <c r="DZ22" s="305"/>
      <c r="EA22" s="305"/>
      <c r="EB22" s="305"/>
      <c r="EC22" s="305"/>
      <c r="ED22" s="305"/>
      <c r="EE22" s="355"/>
      <c r="EF22" s="302">
        <f t="shared" si="23"/>
        <v>1</v>
      </c>
      <c r="EG22" s="302">
        <f t="shared" si="23"/>
        <v>38000</v>
      </c>
      <c r="EH22" s="290">
        <v>1</v>
      </c>
      <c r="EI22" s="131">
        <v>38000</v>
      </c>
      <c r="EJ22" s="131"/>
      <c r="EK22" s="131"/>
      <c r="EL22" s="131"/>
      <c r="EM22" s="290">
        <v>1</v>
      </c>
      <c r="EN22" s="131"/>
      <c r="EO22" s="131"/>
      <c r="EP22" s="131"/>
      <c r="EQ22" s="131"/>
      <c r="ER22" s="131"/>
      <c r="ES22" s="131"/>
    </row>
    <row r="23" spans="1:149" ht="38.25">
      <c r="A23" s="362">
        <v>16</v>
      </c>
      <c r="B23" s="327" t="s">
        <v>1045</v>
      </c>
      <c r="C23" s="327" t="s">
        <v>1046</v>
      </c>
      <c r="D23" s="293" t="s">
        <v>1034</v>
      </c>
      <c r="E23" s="305">
        <v>34000</v>
      </c>
      <c r="F23" s="305">
        <v>4000</v>
      </c>
      <c r="G23" s="357">
        <f t="shared" si="3"/>
        <v>38000</v>
      </c>
      <c r="H23" s="282">
        <v>20</v>
      </c>
      <c r="I23" s="349">
        <f t="shared" si="0"/>
        <v>299.25</v>
      </c>
      <c r="J23" s="350">
        <f t="shared" si="1"/>
        <v>2199.25</v>
      </c>
      <c r="K23" s="298" t="s">
        <v>1047</v>
      </c>
      <c r="L23" s="351">
        <v>19</v>
      </c>
      <c r="M23" s="349">
        <f t="shared" si="2"/>
        <v>5685.75</v>
      </c>
      <c r="N23" s="280">
        <f t="shared" si="19"/>
        <v>41785.75</v>
      </c>
      <c r="O23" s="279">
        <f t="shared" si="4"/>
        <v>32799</v>
      </c>
      <c r="P23" s="279">
        <f t="shared" si="5"/>
        <v>28015</v>
      </c>
      <c r="Q23" s="279">
        <f t="shared" si="5"/>
        <v>4784</v>
      </c>
      <c r="R23" s="279">
        <f t="shared" si="5"/>
        <v>0</v>
      </c>
      <c r="S23" s="328" t="s">
        <v>1048</v>
      </c>
      <c r="T23" s="305" t="s">
        <v>794</v>
      </c>
      <c r="U23" s="279">
        <v>1896</v>
      </c>
      <c r="V23" s="279">
        <v>299</v>
      </c>
      <c r="W23" s="279"/>
      <c r="X23" s="296">
        <f t="shared" si="20"/>
        <v>2195</v>
      </c>
      <c r="Y23" s="305" t="s">
        <v>801</v>
      </c>
      <c r="Z23" s="279">
        <v>1900</v>
      </c>
      <c r="AA23" s="279">
        <v>299</v>
      </c>
      <c r="AB23" s="279"/>
      <c r="AC23" s="296">
        <f t="shared" si="16"/>
        <v>2199</v>
      </c>
      <c r="AD23" s="305" t="s">
        <v>802</v>
      </c>
      <c r="AE23" s="305">
        <v>1893</v>
      </c>
      <c r="AF23" s="305">
        <v>299</v>
      </c>
      <c r="AG23" s="305"/>
      <c r="AH23" s="296">
        <f t="shared" si="24"/>
        <v>2192</v>
      </c>
      <c r="AI23" s="358" t="s">
        <v>842</v>
      </c>
      <c r="AJ23" s="305">
        <v>1882</v>
      </c>
      <c r="AK23" s="305">
        <v>299</v>
      </c>
      <c r="AL23" s="305"/>
      <c r="AM23" s="296">
        <f t="shared" si="6"/>
        <v>2181</v>
      </c>
      <c r="AN23" s="365" t="s">
        <v>988</v>
      </c>
      <c r="AO23" s="352">
        <v>1900</v>
      </c>
      <c r="AP23" s="352">
        <v>299</v>
      </c>
      <c r="AQ23" s="352"/>
      <c r="AR23" s="321">
        <f t="shared" si="21"/>
        <v>2199</v>
      </c>
      <c r="AS23" s="360" t="s">
        <v>1049</v>
      </c>
      <c r="AT23" s="352">
        <v>1592</v>
      </c>
      <c r="AU23" s="352">
        <v>598</v>
      </c>
      <c r="AV23" s="352"/>
      <c r="AW23" s="352">
        <f t="shared" si="22"/>
        <v>2190</v>
      </c>
      <c r="AX23" s="364">
        <v>40058</v>
      </c>
      <c r="AY23" s="352">
        <v>3753</v>
      </c>
      <c r="AZ23" s="352">
        <v>598</v>
      </c>
      <c r="BA23" s="352"/>
      <c r="BB23" s="352">
        <f t="shared" si="17"/>
        <v>4351</v>
      </c>
      <c r="BC23" s="352" t="s">
        <v>848</v>
      </c>
      <c r="BD23" s="352">
        <v>3785</v>
      </c>
      <c r="BE23" s="352">
        <v>598</v>
      </c>
      <c r="BF23" s="352"/>
      <c r="BG23" s="352">
        <f t="shared" si="18"/>
        <v>4383</v>
      </c>
      <c r="BH23" s="365" t="s">
        <v>910</v>
      </c>
      <c r="BI23" s="352">
        <v>1891</v>
      </c>
      <c r="BJ23" s="352">
        <v>299</v>
      </c>
      <c r="BK23" s="352"/>
      <c r="BL23" s="352">
        <f t="shared" si="7"/>
        <v>2190</v>
      </c>
      <c r="BM23" s="352" t="s">
        <v>853</v>
      </c>
      <c r="BN23" s="352">
        <v>3765</v>
      </c>
      <c r="BO23" s="352">
        <v>598</v>
      </c>
      <c r="BP23" s="352"/>
      <c r="BQ23" s="352">
        <f t="shared" si="8"/>
        <v>4363</v>
      </c>
      <c r="BR23" s="361">
        <v>40490</v>
      </c>
      <c r="BS23" s="352">
        <v>1900</v>
      </c>
      <c r="BT23" s="352">
        <v>299</v>
      </c>
      <c r="BU23" s="352"/>
      <c r="BV23" s="352">
        <f t="shared" si="9"/>
        <v>2199</v>
      </c>
      <c r="BW23" s="353" t="s">
        <v>995</v>
      </c>
      <c r="BX23" s="352">
        <v>1858</v>
      </c>
      <c r="BY23" s="352">
        <v>299</v>
      </c>
      <c r="BZ23" s="352"/>
      <c r="CA23" s="352">
        <f t="shared" si="10"/>
        <v>2157</v>
      </c>
      <c r="CB23" s="352"/>
      <c r="CC23" s="352"/>
      <c r="CD23" s="352"/>
      <c r="CE23" s="352"/>
      <c r="CF23" s="352">
        <f t="shared" si="11"/>
        <v>0</v>
      </c>
      <c r="CG23" s="352"/>
      <c r="CH23" s="352"/>
      <c r="CI23" s="352"/>
      <c r="CJ23" s="352"/>
      <c r="CK23" s="352">
        <f t="shared" si="12"/>
        <v>0</v>
      </c>
      <c r="CL23" s="352"/>
      <c r="CM23" s="352"/>
      <c r="CN23" s="352"/>
      <c r="CO23" s="352"/>
      <c r="CP23" s="352">
        <f t="shared" si="13"/>
        <v>0</v>
      </c>
      <c r="CQ23" s="352"/>
      <c r="CR23" s="352"/>
      <c r="CS23" s="352"/>
      <c r="CT23" s="352"/>
      <c r="CU23" s="352">
        <f t="shared" si="14"/>
        <v>0</v>
      </c>
      <c r="CV23" s="352"/>
      <c r="CW23" s="352"/>
      <c r="CX23" s="352"/>
      <c r="CY23" s="352"/>
      <c r="CZ23" s="352">
        <f t="shared" si="15"/>
        <v>0</v>
      </c>
      <c r="DA23" s="352"/>
      <c r="DB23" s="352"/>
      <c r="DC23" s="352"/>
      <c r="DD23" s="352"/>
      <c r="DE23" s="352"/>
      <c r="DF23" s="352"/>
      <c r="DG23" s="352"/>
      <c r="DH23" s="352"/>
      <c r="DI23" s="352"/>
      <c r="DJ23" s="352"/>
      <c r="DK23" s="352"/>
      <c r="DL23" s="352"/>
      <c r="DM23" s="352"/>
      <c r="DN23" s="352"/>
      <c r="DO23" s="352"/>
      <c r="DP23" s="354">
        <v>1</v>
      </c>
      <c r="DQ23" s="305">
        <v>38000</v>
      </c>
      <c r="DR23" s="305"/>
      <c r="DS23" s="305"/>
      <c r="DT23" s="305">
        <v>1</v>
      </c>
      <c r="DU23" s="305">
        <v>38000</v>
      </c>
      <c r="DV23" s="305"/>
      <c r="DW23" s="305"/>
      <c r="DX23" s="305"/>
      <c r="DY23" s="305"/>
      <c r="DZ23" s="305"/>
      <c r="EA23" s="305"/>
      <c r="EB23" s="305"/>
      <c r="EC23" s="305"/>
      <c r="ED23" s="305"/>
      <c r="EE23" s="355"/>
      <c r="EF23" s="302">
        <f t="shared" si="23"/>
        <v>1</v>
      </c>
      <c r="EG23" s="302">
        <f t="shared" si="23"/>
        <v>38000</v>
      </c>
      <c r="EH23" s="290"/>
      <c r="EI23" s="131"/>
      <c r="EJ23" s="131">
        <v>1</v>
      </c>
      <c r="EK23" s="131">
        <v>38000</v>
      </c>
      <c r="EL23" s="131"/>
      <c r="EM23" s="290">
        <v>1</v>
      </c>
      <c r="EN23" s="131"/>
      <c r="EO23" s="131"/>
      <c r="EP23" s="131"/>
      <c r="EQ23" s="131"/>
      <c r="ER23" s="131"/>
      <c r="ES23" s="131"/>
    </row>
    <row r="24" spans="1:149" ht="51">
      <c r="A24" s="319">
        <v>17</v>
      </c>
      <c r="B24" s="327" t="s">
        <v>1050</v>
      </c>
      <c r="C24" s="327" t="s">
        <v>1051</v>
      </c>
      <c r="D24" s="293" t="s">
        <v>1034</v>
      </c>
      <c r="E24" s="305">
        <v>34000</v>
      </c>
      <c r="F24" s="305">
        <v>4000</v>
      </c>
      <c r="G24" s="357">
        <f t="shared" si="3"/>
        <v>38000</v>
      </c>
      <c r="H24" s="282">
        <v>20</v>
      </c>
      <c r="I24" s="349">
        <f t="shared" si="0"/>
        <v>299.25</v>
      </c>
      <c r="J24" s="350">
        <f t="shared" si="1"/>
        <v>2199.25</v>
      </c>
      <c r="K24" s="298" t="s">
        <v>1052</v>
      </c>
      <c r="L24" s="351">
        <v>19</v>
      </c>
      <c r="M24" s="349">
        <f t="shared" si="2"/>
        <v>5685.75</v>
      </c>
      <c r="N24" s="280">
        <f>SUM(L24*J24)</f>
        <v>41785.75</v>
      </c>
      <c r="O24" s="279">
        <f t="shared" si="4"/>
        <v>19686</v>
      </c>
      <c r="P24" s="279">
        <f t="shared" si="5"/>
        <v>16098</v>
      </c>
      <c r="Q24" s="279">
        <f t="shared" si="5"/>
        <v>3588</v>
      </c>
      <c r="R24" s="279">
        <f t="shared" si="5"/>
        <v>0</v>
      </c>
      <c r="S24" s="328" t="s">
        <v>1011</v>
      </c>
      <c r="T24" s="305" t="s">
        <v>794</v>
      </c>
      <c r="U24" s="279">
        <v>1865</v>
      </c>
      <c r="V24" s="279">
        <v>299</v>
      </c>
      <c r="W24" s="279"/>
      <c r="X24" s="296">
        <f t="shared" si="20"/>
        <v>2164</v>
      </c>
      <c r="Y24" s="305" t="s">
        <v>801</v>
      </c>
      <c r="Z24" s="279">
        <v>1865</v>
      </c>
      <c r="AA24" s="279">
        <v>299</v>
      </c>
      <c r="AB24" s="279"/>
      <c r="AC24" s="296">
        <f t="shared" si="16"/>
        <v>2164</v>
      </c>
      <c r="AD24" s="305" t="s">
        <v>802</v>
      </c>
      <c r="AE24" s="305">
        <v>1601</v>
      </c>
      <c r="AF24" s="305">
        <v>598</v>
      </c>
      <c r="AG24" s="305"/>
      <c r="AH24" s="296">
        <f t="shared" si="24"/>
        <v>2199</v>
      </c>
      <c r="AI24" s="358" t="s">
        <v>842</v>
      </c>
      <c r="AJ24" s="305">
        <v>1900</v>
      </c>
      <c r="AK24" s="305">
        <v>299</v>
      </c>
      <c r="AL24" s="305"/>
      <c r="AM24" s="296">
        <f t="shared" si="6"/>
        <v>2199</v>
      </c>
      <c r="AN24" s="365" t="s">
        <v>988</v>
      </c>
      <c r="AO24" s="352">
        <v>4099</v>
      </c>
      <c r="AP24" s="352">
        <v>299</v>
      </c>
      <c r="AQ24" s="352"/>
      <c r="AR24" s="321">
        <f t="shared" si="21"/>
        <v>4398</v>
      </c>
      <c r="AS24" s="360" t="s">
        <v>1049</v>
      </c>
      <c r="AT24" s="352">
        <v>1566</v>
      </c>
      <c r="AU24" s="352">
        <v>598</v>
      </c>
      <c r="AV24" s="352"/>
      <c r="AW24" s="352">
        <f t="shared" si="22"/>
        <v>2164</v>
      </c>
      <c r="AX24" s="352" t="s">
        <v>848</v>
      </c>
      <c r="AY24" s="352">
        <v>3202</v>
      </c>
      <c r="AZ24" s="352">
        <v>1196</v>
      </c>
      <c r="BA24" s="352"/>
      <c r="BB24" s="352">
        <f t="shared" si="17"/>
        <v>4398</v>
      </c>
      <c r="BC24" s="352"/>
      <c r="BD24" s="352"/>
      <c r="BE24" s="352"/>
      <c r="BF24" s="352"/>
      <c r="BG24" s="352">
        <f t="shared" si="18"/>
        <v>0</v>
      </c>
      <c r="BH24" s="352"/>
      <c r="BI24" s="352"/>
      <c r="BJ24" s="352"/>
      <c r="BK24" s="352"/>
      <c r="BL24" s="352">
        <f t="shared" si="7"/>
        <v>0</v>
      </c>
      <c r="BM24" s="352"/>
      <c r="BN24" s="352"/>
      <c r="BO24" s="352"/>
      <c r="BP24" s="352"/>
      <c r="BQ24" s="352">
        <f t="shared" si="8"/>
        <v>0</v>
      </c>
      <c r="BR24" s="352"/>
      <c r="BS24" s="352"/>
      <c r="BT24" s="352"/>
      <c r="BU24" s="352"/>
      <c r="BV24" s="352">
        <f t="shared" si="9"/>
        <v>0</v>
      </c>
      <c r="BW24" s="353"/>
      <c r="BX24" s="352"/>
      <c r="BY24" s="352"/>
      <c r="BZ24" s="352"/>
      <c r="CA24" s="352">
        <f t="shared" si="10"/>
        <v>0</v>
      </c>
      <c r="CB24" s="352"/>
      <c r="CC24" s="352"/>
      <c r="CD24" s="352"/>
      <c r="CE24" s="352"/>
      <c r="CF24" s="352">
        <f t="shared" si="11"/>
        <v>0</v>
      </c>
      <c r="CG24" s="352"/>
      <c r="CH24" s="352"/>
      <c r="CI24" s="352"/>
      <c r="CJ24" s="352"/>
      <c r="CK24" s="352">
        <f t="shared" si="12"/>
        <v>0</v>
      </c>
      <c r="CL24" s="352"/>
      <c r="CM24" s="352"/>
      <c r="CN24" s="352"/>
      <c r="CO24" s="352"/>
      <c r="CP24" s="352">
        <f t="shared" si="13"/>
        <v>0</v>
      </c>
      <c r="CQ24" s="352"/>
      <c r="CR24" s="352"/>
      <c r="CS24" s="352"/>
      <c r="CT24" s="352"/>
      <c r="CU24" s="352">
        <f t="shared" si="14"/>
        <v>0</v>
      </c>
      <c r="CV24" s="352"/>
      <c r="CW24" s="352"/>
      <c r="CX24" s="352"/>
      <c r="CY24" s="352"/>
      <c r="CZ24" s="352">
        <f t="shared" si="15"/>
        <v>0</v>
      </c>
      <c r="DA24" s="352"/>
      <c r="DB24" s="352"/>
      <c r="DC24" s="352"/>
      <c r="DD24" s="352"/>
      <c r="DE24" s="352"/>
      <c r="DF24" s="352"/>
      <c r="DG24" s="352"/>
      <c r="DH24" s="352"/>
      <c r="DI24" s="352"/>
      <c r="DJ24" s="352"/>
      <c r="DK24" s="352"/>
      <c r="DL24" s="352"/>
      <c r="DM24" s="352"/>
      <c r="DN24" s="352"/>
      <c r="DO24" s="352"/>
      <c r="DP24" s="354">
        <v>1</v>
      </c>
      <c r="DQ24" s="305">
        <v>38000</v>
      </c>
      <c r="DR24" s="305"/>
      <c r="DS24" s="305"/>
      <c r="DT24" s="305">
        <v>1</v>
      </c>
      <c r="DU24" s="305">
        <v>38000</v>
      </c>
      <c r="DV24" s="305"/>
      <c r="DW24" s="305"/>
      <c r="DX24" s="305"/>
      <c r="DY24" s="305"/>
      <c r="DZ24" s="305"/>
      <c r="EA24" s="305"/>
      <c r="EB24" s="305"/>
      <c r="EC24" s="305"/>
      <c r="ED24" s="305"/>
      <c r="EE24" s="355"/>
      <c r="EF24" s="302">
        <f t="shared" si="23"/>
        <v>1</v>
      </c>
      <c r="EG24" s="302">
        <f t="shared" si="23"/>
        <v>38000</v>
      </c>
      <c r="EH24" s="290">
        <v>1</v>
      </c>
      <c r="EI24" s="131">
        <v>38000</v>
      </c>
      <c r="EJ24" s="131"/>
      <c r="EK24" s="131"/>
      <c r="EL24" s="131"/>
      <c r="EM24" s="290"/>
      <c r="EN24" s="131"/>
      <c r="EO24" s="131">
        <v>1</v>
      </c>
      <c r="EP24" s="131">
        <v>38000</v>
      </c>
      <c r="EQ24" s="131"/>
      <c r="ER24" s="131"/>
      <c r="ES24" s="131"/>
    </row>
    <row r="25" spans="1:149" ht="38.25">
      <c r="A25" s="362">
        <v>18</v>
      </c>
      <c r="B25" s="327" t="s">
        <v>1053</v>
      </c>
      <c r="C25" s="327" t="s">
        <v>1054</v>
      </c>
      <c r="D25" s="293" t="s">
        <v>1034</v>
      </c>
      <c r="E25" s="305">
        <v>34000</v>
      </c>
      <c r="F25" s="305">
        <v>4000</v>
      </c>
      <c r="G25" s="357">
        <f t="shared" si="3"/>
        <v>38000</v>
      </c>
      <c r="H25" s="282">
        <v>20</v>
      </c>
      <c r="I25" s="349">
        <f t="shared" si="0"/>
        <v>299.25</v>
      </c>
      <c r="J25" s="350">
        <f t="shared" si="1"/>
        <v>2199.25</v>
      </c>
      <c r="K25" s="298" t="s">
        <v>1055</v>
      </c>
      <c r="L25" s="351">
        <v>19</v>
      </c>
      <c r="M25" s="349">
        <f t="shared" si="2"/>
        <v>5685.75</v>
      </c>
      <c r="N25" s="280">
        <f>SUM(L25*J25)</f>
        <v>41785.75</v>
      </c>
      <c r="O25" s="279">
        <f t="shared" si="4"/>
        <v>35101</v>
      </c>
      <c r="P25" s="279">
        <f t="shared" si="5"/>
        <v>30317</v>
      </c>
      <c r="Q25" s="279">
        <f t="shared" si="5"/>
        <v>4784</v>
      </c>
      <c r="R25" s="279">
        <f t="shared" si="5"/>
        <v>0</v>
      </c>
      <c r="S25" s="328" t="s">
        <v>999</v>
      </c>
      <c r="T25" s="305" t="s">
        <v>794</v>
      </c>
      <c r="U25" s="279">
        <v>1896</v>
      </c>
      <c r="V25" s="279">
        <v>299</v>
      </c>
      <c r="W25" s="279"/>
      <c r="X25" s="296">
        <f t="shared" si="20"/>
        <v>2195</v>
      </c>
      <c r="Y25" s="305" t="s">
        <v>801</v>
      </c>
      <c r="Z25" s="279">
        <v>1865</v>
      </c>
      <c r="AA25" s="279">
        <v>299</v>
      </c>
      <c r="AB25" s="279"/>
      <c r="AC25" s="296">
        <f t="shared" si="16"/>
        <v>2164</v>
      </c>
      <c r="AD25" s="305" t="s">
        <v>802</v>
      </c>
      <c r="AE25" s="305">
        <v>1893</v>
      </c>
      <c r="AF25" s="305">
        <v>299</v>
      </c>
      <c r="AG25" s="305"/>
      <c r="AH25" s="296">
        <f t="shared" si="24"/>
        <v>2192</v>
      </c>
      <c r="AI25" s="358" t="s">
        <v>842</v>
      </c>
      <c r="AJ25" s="305">
        <v>1893</v>
      </c>
      <c r="AK25" s="305">
        <v>299</v>
      </c>
      <c r="AL25" s="305"/>
      <c r="AM25" s="296">
        <f t="shared" si="6"/>
        <v>2192</v>
      </c>
      <c r="AN25" s="365" t="s">
        <v>988</v>
      </c>
      <c r="AO25" s="352">
        <v>1882</v>
      </c>
      <c r="AP25" s="352">
        <v>299</v>
      </c>
      <c r="AQ25" s="352"/>
      <c r="AR25" s="321">
        <f t="shared" si="21"/>
        <v>2181</v>
      </c>
      <c r="AS25" s="352" t="s">
        <v>795</v>
      </c>
      <c r="AT25" s="352">
        <v>1892</v>
      </c>
      <c r="AU25" s="352">
        <v>299</v>
      </c>
      <c r="AV25" s="352"/>
      <c r="AW25" s="352">
        <f t="shared" si="22"/>
        <v>2191</v>
      </c>
      <c r="AX25" s="364">
        <v>39669</v>
      </c>
      <c r="AY25" s="352">
        <v>1896</v>
      </c>
      <c r="AZ25" s="352">
        <v>299</v>
      </c>
      <c r="BA25" s="352"/>
      <c r="BB25" s="352">
        <f t="shared" si="17"/>
        <v>2195</v>
      </c>
      <c r="BC25" s="352" t="s">
        <v>803</v>
      </c>
      <c r="BD25" s="352">
        <v>1900</v>
      </c>
      <c r="BE25" s="352">
        <v>299</v>
      </c>
      <c r="BF25" s="352"/>
      <c r="BG25" s="352">
        <f t="shared" si="18"/>
        <v>2199</v>
      </c>
      <c r="BH25" s="364">
        <v>40058</v>
      </c>
      <c r="BI25" s="352">
        <v>1900</v>
      </c>
      <c r="BJ25" s="352">
        <v>299</v>
      </c>
      <c r="BK25" s="352"/>
      <c r="BL25" s="352">
        <f t="shared" si="7"/>
        <v>2199</v>
      </c>
      <c r="BM25" s="365" t="s">
        <v>847</v>
      </c>
      <c r="BN25" s="352">
        <v>1900</v>
      </c>
      <c r="BO25" s="352">
        <v>299</v>
      </c>
      <c r="BP25" s="352"/>
      <c r="BQ25" s="352">
        <f t="shared" si="8"/>
        <v>2199</v>
      </c>
      <c r="BR25" s="352" t="s">
        <v>848</v>
      </c>
      <c r="BS25" s="352">
        <v>1900</v>
      </c>
      <c r="BT25" s="352">
        <v>299</v>
      </c>
      <c r="BU25" s="352"/>
      <c r="BV25" s="352">
        <f t="shared" si="9"/>
        <v>2199</v>
      </c>
      <c r="BW25" s="367" t="s">
        <v>910</v>
      </c>
      <c r="BX25" s="352">
        <v>1900</v>
      </c>
      <c r="BY25" s="352">
        <v>299</v>
      </c>
      <c r="BZ25" s="352"/>
      <c r="CA25" s="352">
        <f t="shared" si="10"/>
        <v>2199</v>
      </c>
      <c r="CB25" s="361">
        <v>40239</v>
      </c>
      <c r="CC25" s="352">
        <v>1900</v>
      </c>
      <c r="CD25" s="352">
        <v>299</v>
      </c>
      <c r="CE25" s="352"/>
      <c r="CF25" s="352">
        <f t="shared" si="11"/>
        <v>2199</v>
      </c>
      <c r="CG25" s="352" t="s">
        <v>853</v>
      </c>
      <c r="CH25" s="352">
        <v>1900</v>
      </c>
      <c r="CI25" s="352">
        <v>299</v>
      </c>
      <c r="CJ25" s="352"/>
      <c r="CK25" s="352">
        <f t="shared" si="12"/>
        <v>2199</v>
      </c>
      <c r="CL25" s="352" t="s">
        <v>995</v>
      </c>
      <c r="CM25" s="352">
        <v>3800</v>
      </c>
      <c r="CN25" s="352">
        <v>598</v>
      </c>
      <c r="CO25" s="352"/>
      <c r="CP25" s="352">
        <f t="shared" si="13"/>
        <v>4398</v>
      </c>
      <c r="CQ25" s="352"/>
      <c r="CR25" s="352"/>
      <c r="CS25" s="352"/>
      <c r="CT25" s="352"/>
      <c r="CU25" s="352">
        <f t="shared" si="14"/>
        <v>0</v>
      </c>
      <c r="CV25" s="352"/>
      <c r="CW25" s="352"/>
      <c r="CX25" s="352"/>
      <c r="CY25" s="352"/>
      <c r="CZ25" s="352">
        <f t="shared" si="15"/>
        <v>0</v>
      </c>
      <c r="DA25" s="352"/>
      <c r="DB25" s="352"/>
      <c r="DC25" s="352"/>
      <c r="DD25" s="352"/>
      <c r="DE25" s="352"/>
      <c r="DF25" s="352"/>
      <c r="DG25" s="352"/>
      <c r="DH25" s="352"/>
      <c r="DI25" s="352"/>
      <c r="DJ25" s="352"/>
      <c r="DK25" s="352"/>
      <c r="DL25" s="352"/>
      <c r="DM25" s="352"/>
      <c r="DN25" s="352"/>
      <c r="DO25" s="352"/>
      <c r="DP25" s="354">
        <v>1</v>
      </c>
      <c r="DQ25" s="305">
        <v>38000</v>
      </c>
      <c r="DR25" s="305"/>
      <c r="DS25" s="305"/>
      <c r="DT25" s="305">
        <v>1</v>
      </c>
      <c r="DU25" s="305">
        <v>38000</v>
      </c>
      <c r="DV25" s="305"/>
      <c r="DW25" s="305"/>
      <c r="DX25" s="305"/>
      <c r="DY25" s="305"/>
      <c r="DZ25" s="305"/>
      <c r="EA25" s="305"/>
      <c r="EB25" s="305"/>
      <c r="EC25" s="305"/>
      <c r="ED25" s="305"/>
      <c r="EE25" s="355"/>
      <c r="EF25" s="302">
        <f t="shared" si="23"/>
        <v>1</v>
      </c>
      <c r="EG25" s="302">
        <f t="shared" si="23"/>
        <v>38000</v>
      </c>
      <c r="EH25" s="290">
        <v>1</v>
      </c>
      <c r="EI25" s="131">
        <v>38000</v>
      </c>
      <c r="EJ25" s="131"/>
      <c r="EK25" s="131"/>
      <c r="EL25" s="131"/>
      <c r="EM25" s="290">
        <v>1</v>
      </c>
      <c r="EN25" s="131"/>
      <c r="EO25" s="131"/>
      <c r="EP25" s="131"/>
      <c r="EQ25" s="131"/>
      <c r="ER25" s="131"/>
      <c r="ES25" s="131"/>
    </row>
    <row r="26" spans="1:149" ht="38.25">
      <c r="A26" s="319">
        <v>19</v>
      </c>
      <c r="B26" s="327" t="s">
        <v>1056</v>
      </c>
      <c r="C26" s="327" t="s">
        <v>1054</v>
      </c>
      <c r="D26" s="293" t="s">
        <v>1034</v>
      </c>
      <c r="E26" s="305">
        <v>34000</v>
      </c>
      <c r="F26" s="305">
        <v>4000</v>
      </c>
      <c r="G26" s="357">
        <f t="shared" si="3"/>
        <v>38000</v>
      </c>
      <c r="H26" s="282">
        <v>20</v>
      </c>
      <c r="I26" s="349">
        <f t="shared" si="0"/>
        <v>299.25</v>
      </c>
      <c r="J26" s="350">
        <f t="shared" si="1"/>
        <v>2199.25</v>
      </c>
      <c r="K26" s="298" t="s">
        <v>1057</v>
      </c>
      <c r="L26" s="351">
        <v>19</v>
      </c>
      <c r="M26" s="349">
        <f t="shared" si="2"/>
        <v>5685.75</v>
      </c>
      <c r="N26" s="280">
        <f>SUM(L26*J26)</f>
        <v>41785.75</v>
      </c>
      <c r="O26" s="279">
        <f t="shared" si="4"/>
        <v>19751</v>
      </c>
      <c r="P26" s="279">
        <f t="shared" si="5"/>
        <v>14967</v>
      </c>
      <c r="Q26" s="279">
        <f t="shared" si="5"/>
        <v>4784</v>
      </c>
      <c r="R26" s="279">
        <f t="shared" si="5"/>
        <v>0</v>
      </c>
      <c r="S26" s="328" t="s">
        <v>999</v>
      </c>
      <c r="T26" s="305" t="s">
        <v>794</v>
      </c>
      <c r="U26" s="279">
        <v>1895</v>
      </c>
      <c r="V26" s="279">
        <v>299</v>
      </c>
      <c r="W26" s="279"/>
      <c r="X26" s="296">
        <f t="shared" si="20"/>
        <v>2194</v>
      </c>
      <c r="Y26" s="305" t="s">
        <v>801</v>
      </c>
      <c r="Z26" s="279">
        <v>1884</v>
      </c>
      <c r="AA26" s="279">
        <v>299</v>
      </c>
      <c r="AB26" s="279"/>
      <c r="AC26" s="296">
        <f t="shared" si="16"/>
        <v>2183</v>
      </c>
      <c r="AD26" s="305" t="s">
        <v>802</v>
      </c>
      <c r="AE26" s="305">
        <v>1893</v>
      </c>
      <c r="AF26" s="305">
        <v>299</v>
      </c>
      <c r="AG26" s="305"/>
      <c r="AH26" s="296">
        <f t="shared" si="24"/>
        <v>2192</v>
      </c>
      <c r="AI26" s="358" t="s">
        <v>842</v>
      </c>
      <c r="AJ26" s="305">
        <v>1893</v>
      </c>
      <c r="AK26" s="305">
        <v>299</v>
      </c>
      <c r="AL26" s="305"/>
      <c r="AM26" s="296">
        <f t="shared" si="6"/>
        <v>2192</v>
      </c>
      <c r="AN26" s="352" t="s">
        <v>795</v>
      </c>
      <c r="AO26" s="352">
        <v>1601</v>
      </c>
      <c r="AP26" s="352">
        <v>598</v>
      </c>
      <c r="AQ26" s="352"/>
      <c r="AR26" s="321">
        <f t="shared" si="21"/>
        <v>2199</v>
      </c>
      <c r="AS26" s="352" t="s">
        <v>803</v>
      </c>
      <c r="AT26" s="352">
        <v>1601</v>
      </c>
      <c r="AU26" s="352">
        <v>598</v>
      </c>
      <c r="AV26" s="352"/>
      <c r="AW26" s="352">
        <f t="shared" si="22"/>
        <v>2199</v>
      </c>
      <c r="AX26" s="365" t="s">
        <v>910</v>
      </c>
      <c r="AY26" s="352">
        <v>998</v>
      </c>
      <c r="AZ26" s="352">
        <v>1196</v>
      </c>
      <c r="BA26" s="352"/>
      <c r="BB26" s="352">
        <f t="shared" si="17"/>
        <v>2194</v>
      </c>
      <c r="BC26" s="352" t="s">
        <v>853</v>
      </c>
      <c r="BD26" s="352">
        <v>1601</v>
      </c>
      <c r="BE26" s="352">
        <v>598</v>
      </c>
      <c r="BF26" s="352"/>
      <c r="BG26" s="352">
        <f t="shared" si="18"/>
        <v>2199</v>
      </c>
      <c r="BH26" s="352" t="s">
        <v>995</v>
      </c>
      <c r="BI26" s="352">
        <v>1601</v>
      </c>
      <c r="BJ26" s="352">
        <v>598</v>
      </c>
      <c r="BK26" s="352"/>
      <c r="BL26" s="352">
        <f t="shared" si="7"/>
        <v>2199</v>
      </c>
      <c r="BM26" s="352"/>
      <c r="BN26" s="352"/>
      <c r="BO26" s="352"/>
      <c r="BP26" s="352"/>
      <c r="BQ26" s="352">
        <f t="shared" si="8"/>
        <v>0</v>
      </c>
      <c r="BR26" s="352"/>
      <c r="BS26" s="352"/>
      <c r="BT26" s="352"/>
      <c r="BU26" s="352"/>
      <c r="BV26" s="352">
        <f t="shared" si="9"/>
        <v>0</v>
      </c>
      <c r="BW26" s="353"/>
      <c r="BX26" s="352"/>
      <c r="BY26" s="352"/>
      <c r="BZ26" s="352"/>
      <c r="CA26" s="352">
        <f t="shared" si="10"/>
        <v>0</v>
      </c>
      <c r="CB26" s="352"/>
      <c r="CC26" s="352"/>
      <c r="CD26" s="352"/>
      <c r="CE26" s="352"/>
      <c r="CF26" s="352">
        <f t="shared" si="11"/>
        <v>0</v>
      </c>
      <c r="CG26" s="352"/>
      <c r="CH26" s="352"/>
      <c r="CI26" s="352"/>
      <c r="CJ26" s="352"/>
      <c r="CK26" s="352">
        <f t="shared" si="12"/>
        <v>0</v>
      </c>
      <c r="CL26" s="352"/>
      <c r="CM26" s="352"/>
      <c r="CN26" s="352"/>
      <c r="CO26" s="352"/>
      <c r="CP26" s="352">
        <f t="shared" si="13"/>
        <v>0</v>
      </c>
      <c r="CQ26" s="352"/>
      <c r="CR26" s="352"/>
      <c r="CS26" s="352"/>
      <c r="CT26" s="352"/>
      <c r="CU26" s="352">
        <f t="shared" si="14"/>
        <v>0</v>
      </c>
      <c r="CV26" s="352"/>
      <c r="CW26" s="352"/>
      <c r="CX26" s="352"/>
      <c r="CY26" s="352"/>
      <c r="CZ26" s="352">
        <f t="shared" si="15"/>
        <v>0</v>
      </c>
      <c r="DA26" s="352"/>
      <c r="DB26" s="352"/>
      <c r="DC26" s="352"/>
      <c r="DD26" s="352"/>
      <c r="DE26" s="352"/>
      <c r="DF26" s="352"/>
      <c r="DG26" s="352"/>
      <c r="DH26" s="352"/>
      <c r="DI26" s="352"/>
      <c r="DJ26" s="352"/>
      <c r="DK26" s="352"/>
      <c r="DL26" s="352"/>
      <c r="DM26" s="352"/>
      <c r="DN26" s="352"/>
      <c r="DO26" s="352"/>
      <c r="DP26" s="354">
        <v>1</v>
      </c>
      <c r="DQ26" s="305">
        <v>38000</v>
      </c>
      <c r="DR26" s="305"/>
      <c r="DS26" s="305"/>
      <c r="DT26" s="305">
        <v>1</v>
      </c>
      <c r="DU26" s="305">
        <v>38000</v>
      </c>
      <c r="DV26" s="305"/>
      <c r="DW26" s="305"/>
      <c r="DX26" s="305"/>
      <c r="DY26" s="305"/>
      <c r="DZ26" s="305"/>
      <c r="EA26" s="305"/>
      <c r="EB26" s="305"/>
      <c r="EC26" s="305"/>
      <c r="ED26" s="305"/>
      <c r="EE26" s="355"/>
      <c r="EF26" s="302">
        <f t="shared" si="23"/>
        <v>1</v>
      </c>
      <c r="EG26" s="302">
        <f t="shared" si="23"/>
        <v>38000</v>
      </c>
      <c r="EH26" s="290">
        <v>1</v>
      </c>
      <c r="EI26" s="131">
        <v>38000</v>
      </c>
      <c r="EJ26" s="131"/>
      <c r="EK26" s="131"/>
      <c r="EL26" s="131"/>
      <c r="EM26" s="290">
        <v>1</v>
      </c>
      <c r="EN26" s="131"/>
      <c r="EO26" s="131"/>
      <c r="EP26" s="131"/>
      <c r="EQ26" s="131"/>
      <c r="ER26" s="131"/>
      <c r="ES26" s="131"/>
    </row>
    <row r="27" spans="1:149" ht="38.25">
      <c r="A27" s="362">
        <v>20</v>
      </c>
      <c r="B27" s="327" t="s">
        <v>1058</v>
      </c>
      <c r="C27" s="327" t="s">
        <v>1054</v>
      </c>
      <c r="D27" s="293" t="s">
        <v>1034</v>
      </c>
      <c r="E27" s="305">
        <v>34000</v>
      </c>
      <c r="F27" s="305">
        <v>4000</v>
      </c>
      <c r="G27" s="357">
        <f t="shared" si="3"/>
        <v>38000</v>
      </c>
      <c r="H27" s="282">
        <v>20</v>
      </c>
      <c r="I27" s="349">
        <f t="shared" si="0"/>
        <v>299.25</v>
      </c>
      <c r="J27" s="350">
        <f t="shared" si="1"/>
        <v>2199.25</v>
      </c>
      <c r="K27" s="298" t="s">
        <v>1059</v>
      </c>
      <c r="L27" s="351">
        <v>19</v>
      </c>
      <c r="M27" s="349">
        <f t="shared" si="2"/>
        <v>5685.75</v>
      </c>
      <c r="N27" s="280">
        <f>SUM(L27*J27)</f>
        <v>41785.75</v>
      </c>
      <c r="O27" s="279">
        <f t="shared" si="4"/>
        <v>32892</v>
      </c>
      <c r="P27" s="279">
        <f t="shared" si="5"/>
        <v>28108</v>
      </c>
      <c r="Q27" s="279">
        <f t="shared" si="5"/>
        <v>4784</v>
      </c>
      <c r="R27" s="279">
        <f t="shared" si="5"/>
        <v>0</v>
      </c>
      <c r="S27" s="328" t="s">
        <v>999</v>
      </c>
      <c r="T27" s="305" t="s">
        <v>794</v>
      </c>
      <c r="U27" s="279">
        <v>1895</v>
      </c>
      <c r="V27" s="279">
        <v>299</v>
      </c>
      <c r="W27" s="279"/>
      <c r="X27" s="296">
        <f t="shared" si="20"/>
        <v>2194</v>
      </c>
      <c r="Y27" s="305" t="s">
        <v>801</v>
      </c>
      <c r="Z27" s="279">
        <v>1882</v>
      </c>
      <c r="AA27" s="279">
        <v>299</v>
      </c>
      <c r="AB27" s="279"/>
      <c r="AC27" s="296">
        <f t="shared" si="16"/>
        <v>2181</v>
      </c>
      <c r="AD27" s="305" t="s">
        <v>802</v>
      </c>
      <c r="AE27" s="305">
        <v>1893</v>
      </c>
      <c r="AF27" s="305">
        <v>299</v>
      </c>
      <c r="AG27" s="305"/>
      <c r="AH27" s="296">
        <f t="shared" si="24"/>
        <v>2192</v>
      </c>
      <c r="AI27" s="358" t="s">
        <v>988</v>
      </c>
      <c r="AJ27" s="305">
        <v>1601</v>
      </c>
      <c r="AK27" s="305">
        <v>598</v>
      </c>
      <c r="AL27" s="305"/>
      <c r="AM27" s="296">
        <f t="shared" si="6"/>
        <v>2199</v>
      </c>
      <c r="AN27" s="352" t="s">
        <v>795</v>
      </c>
      <c r="AO27" s="352">
        <v>1891</v>
      </c>
      <c r="AP27" s="352">
        <v>299</v>
      </c>
      <c r="AQ27" s="352"/>
      <c r="AR27" s="321">
        <f t="shared" si="21"/>
        <v>2190</v>
      </c>
      <c r="AS27" s="360" t="s">
        <v>1049</v>
      </c>
      <c r="AT27" s="352">
        <v>1896</v>
      </c>
      <c r="AU27" s="352">
        <v>299</v>
      </c>
      <c r="AV27" s="352"/>
      <c r="AW27" s="352">
        <f t="shared" si="22"/>
        <v>2195</v>
      </c>
      <c r="AX27" s="352" t="s">
        <v>803</v>
      </c>
      <c r="AY27" s="352">
        <v>1888</v>
      </c>
      <c r="AZ27" s="352">
        <v>299</v>
      </c>
      <c r="BA27" s="352"/>
      <c r="BB27" s="352">
        <f t="shared" si="17"/>
        <v>2187</v>
      </c>
      <c r="BC27" s="364">
        <v>40058</v>
      </c>
      <c r="BD27" s="352">
        <v>1891</v>
      </c>
      <c r="BE27" s="352">
        <v>299</v>
      </c>
      <c r="BF27" s="352"/>
      <c r="BG27" s="352">
        <f t="shared" si="18"/>
        <v>2190</v>
      </c>
      <c r="BH27" s="352" t="s">
        <v>848</v>
      </c>
      <c r="BI27" s="352">
        <v>3784</v>
      </c>
      <c r="BJ27" s="352">
        <v>598</v>
      </c>
      <c r="BK27" s="352"/>
      <c r="BL27" s="352">
        <f t="shared" si="7"/>
        <v>4382</v>
      </c>
      <c r="BM27" s="365" t="s">
        <v>910</v>
      </c>
      <c r="BN27" s="352">
        <v>1900</v>
      </c>
      <c r="BO27" s="352">
        <v>299</v>
      </c>
      <c r="BP27" s="352"/>
      <c r="BQ27" s="352">
        <f t="shared" si="8"/>
        <v>2199</v>
      </c>
      <c r="BR27" s="364">
        <v>40239</v>
      </c>
      <c r="BS27" s="352">
        <v>1900</v>
      </c>
      <c r="BT27" s="352">
        <v>299</v>
      </c>
      <c r="BU27" s="352"/>
      <c r="BV27" s="352">
        <f t="shared" si="9"/>
        <v>2199</v>
      </c>
      <c r="BW27" s="353" t="s">
        <v>853</v>
      </c>
      <c r="BX27" s="352">
        <v>1887</v>
      </c>
      <c r="BY27" s="352">
        <v>299</v>
      </c>
      <c r="BZ27" s="352"/>
      <c r="CA27" s="352">
        <f t="shared" si="10"/>
        <v>2186</v>
      </c>
      <c r="CB27" s="361">
        <v>40490</v>
      </c>
      <c r="CC27" s="352">
        <v>1900</v>
      </c>
      <c r="CD27" s="352">
        <v>299</v>
      </c>
      <c r="CE27" s="352"/>
      <c r="CF27" s="352">
        <f t="shared" si="11"/>
        <v>2199</v>
      </c>
      <c r="CG27" s="352" t="s">
        <v>995</v>
      </c>
      <c r="CH27" s="352">
        <v>1900</v>
      </c>
      <c r="CI27" s="352">
        <v>299</v>
      </c>
      <c r="CJ27" s="352"/>
      <c r="CK27" s="352">
        <f t="shared" si="12"/>
        <v>2199</v>
      </c>
      <c r="CL27" s="352"/>
      <c r="CM27" s="352"/>
      <c r="CN27" s="352"/>
      <c r="CO27" s="352"/>
      <c r="CP27" s="352">
        <f t="shared" si="13"/>
        <v>0</v>
      </c>
      <c r="CQ27" s="352"/>
      <c r="CR27" s="352"/>
      <c r="CS27" s="352"/>
      <c r="CT27" s="352"/>
      <c r="CU27" s="352">
        <f t="shared" si="14"/>
        <v>0</v>
      </c>
      <c r="CV27" s="352"/>
      <c r="CW27" s="352"/>
      <c r="CX27" s="352"/>
      <c r="CY27" s="352"/>
      <c r="CZ27" s="352">
        <f t="shared" si="15"/>
        <v>0</v>
      </c>
      <c r="DA27" s="352"/>
      <c r="DB27" s="352"/>
      <c r="DC27" s="352"/>
      <c r="DD27" s="352"/>
      <c r="DE27" s="352"/>
      <c r="DF27" s="352"/>
      <c r="DG27" s="352"/>
      <c r="DH27" s="352"/>
      <c r="DI27" s="352"/>
      <c r="DJ27" s="352"/>
      <c r="DK27" s="352"/>
      <c r="DL27" s="352"/>
      <c r="DM27" s="352"/>
      <c r="DN27" s="352"/>
      <c r="DO27" s="352"/>
      <c r="DP27" s="354">
        <v>1</v>
      </c>
      <c r="DQ27" s="305">
        <v>38000</v>
      </c>
      <c r="DR27" s="305"/>
      <c r="DS27" s="305"/>
      <c r="DT27" s="305">
        <v>1</v>
      </c>
      <c r="DU27" s="305">
        <v>38000</v>
      </c>
      <c r="DV27" s="305"/>
      <c r="DW27" s="305"/>
      <c r="DX27" s="305"/>
      <c r="DY27" s="305"/>
      <c r="DZ27" s="305"/>
      <c r="EA27" s="305"/>
      <c r="EB27" s="305"/>
      <c r="EC27" s="305"/>
      <c r="ED27" s="305"/>
      <c r="EE27" s="355"/>
      <c r="EF27" s="302">
        <f t="shared" si="23"/>
        <v>1</v>
      </c>
      <c r="EG27" s="302">
        <f t="shared" si="23"/>
        <v>38000</v>
      </c>
      <c r="EH27" s="290">
        <v>1</v>
      </c>
      <c r="EI27" s="131">
        <v>38000</v>
      </c>
      <c r="EJ27" s="131"/>
      <c r="EK27" s="131"/>
      <c r="EL27" s="131"/>
      <c r="EM27" s="290">
        <v>1</v>
      </c>
      <c r="EN27" s="131"/>
      <c r="EO27" s="131"/>
      <c r="EP27" s="131"/>
      <c r="EQ27" s="131"/>
      <c r="ER27" s="131"/>
      <c r="ES27" s="131"/>
    </row>
    <row r="28" spans="1:149" ht="51">
      <c r="A28" s="319">
        <v>21</v>
      </c>
      <c r="B28" s="356" t="s">
        <v>1060</v>
      </c>
      <c r="C28" s="338" t="s">
        <v>1061</v>
      </c>
      <c r="D28" s="293" t="s">
        <v>1062</v>
      </c>
      <c r="E28" s="305">
        <v>34000</v>
      </c>
      <c r="F28" s="305">
        <v>4000</v>
      </c>
      <c r="G28" s="357">
        <f t="shared" si="3"/>
        <v>38000</v>
      </c>
      <c r="H28" s="282">
        <v>20</v>
      </c>
      <c r="I28" s="349">
        <f t="shared" si="0"/>
        <v>299.25</v>
      </c>
      <c r="J28" s="350">
        <f t="shared" si="1"/>
        <v>2199.25</v>
      </c>
      <c r="K28" s="279" t="s">
        <v>1063</v>
      </c>
      <c r="L28" s="351">
        <v>19</v>
      </c>
      <c r="M28" s="349">
        <f t="shared" si="2"/>
        <v>5685.75</v>
      </c>
      <c r="N28" s="280">
        <f t="shared" si="19"/>
        <v>41785.75</v>
      </c>
      <c r="O28" s="279">
        <f t="shared" si="4"/>
        <v>23638</v>
      </c>
      <c r="P28" s="279">
        <f t="shared" si="5"/>
        <v>19153</v>
      </c>
      <c r="Q28" s="279">
        <f t="shared" si="5"/>
        <v>4485</v>
      </c>
      <c r="R28" s="279">
        <f t="shared" si="5"/>
        <v>0</v>
      </c>
      <c r="S28" s="328" t="s">
        <v>1003</v>
      </c>
      <c r="T28" s="305" t="s">
        <v>794</v>
      </c>
      <c r="U28" s="279">
        <v>1839</v>
      </c>
      <c r="V28" s="279">
        <v>299</v>
      </c>
      <c r="W28" s="279"/>
      <c r="X28" s="296">
        <f>SUM(U28:V28)</f>
        <v>2138</v>
      </c>
      <c r="Y28" s="279" t="s">
        <v>802</v>
      </c>
      <c r="Z28" s="279">
        <v>1836</v>
      </c>
      <c r="AA28" s="279">
        <v>299</v>
      </c>
      <c r="AB28" s="279"/>
      <c r="AC28" s="296">
        <f t="shared" si="16"/>
        <v>2135</v>
      </c>
      <c r="AD28" s="358" t="s">
        <v>842</v>
      </c>
      <c r="AE28" s="305">
        <v>1830</v>
      </c>
      <c r="AF28" s="305">
        <v>299</v>
      </c>
      <c r="AG28" s="305"/>
      <c r="AH28" s="296">
        <f t="shared" si="24"/>
        <v>2129</v>
      </c>
      <c r="AI28" s="358" t="s">
        <v>988</v>
      </c>
      <c r="AJ28" s="305">
        <v>1830</v>
      </c>
      <c r="AK28" s="305">
        <v>299</v>
      </c>
      <c r="AL28" s="305"/>
      <c r="AM28" s="296">
        <f t="shared" si="6"/>
        <v>2129</v>
      </c>
      <c r="AN28" s="352" t="s">
        <v>795</v>
      </c>
      <c r="AO28" s="352">
        <v>1825</v>
      </c>
      <c r="AP28" s="352">
        <v>299</v>
      </c>
      <c r="AQ28" s="352"/>
      <c r="AR28" s="321">
        <f t="shared" si="21"/>
        <v>2124</v>
      </c>
      <c r="AS28" s="360" t="s">
        <v>1049</v>
      </c>
      <c r="AT28" s="352">
        <v>1830</v>
      </c>
      <c r="AU28" s="352">
        <v>299</v>
      </c>
      <c r="AV28" s="352"/>
      <c r="AW28" s="352">
        <f t="shared" si="22"/>
        <v>2129</v>
      </c>
      <c r="AX28" s="352" t="s">
        <v>803</v>
      </c>
      <c r="AY28" s="352">
        <v>1900</v>
      </c>
      <c r="AZ28" s="352">
        <v>299</v>
      </c>
      <c r="BA28" s="352"/>
      <c r="BB28" s="352">
        <f t="shared" si="17"/>
        <v>2199</v>
      </c>
      <c r="BC28" s="365" t="s">
        <v>847</v>
      </c>
      <c r="BD28" s="352">
        <v>1601</v>
      </c>
      <c r="BE28" s="352">
        <v>598</v>
      </c>
      <c r="BF28" s="352"/>
      <c r="BG28" s="352">
        <f t="shared" si="18"/>
        <v>2199</v>
      </c>
      <c r="BH28" s="352" t="s">
        <v>848</v>
      </c>
      <c r="BI28" s="352">
        <v>1900</v>
      </c>
      <c r="BJ28" s="352">
        <v>299</v>
      </c>
      <c r="BK28" s="352"/>
      <c r="BL28" s="352">
        <f t="shared" si="7"/>
        <v>2199</v>
      </c>
      <c r="BM28" s="352" t="s">
        <v>853</v>
      </c>
      <c r="BN28" s="352">
        <v>1245</v>
      </c>
      <c r="BO28" s="352">
        <v>897</v>
      </c>
      <c r="BP28" s="352"/>
      <c r="BQ28" s="352">
        <f t="shared" si="8"/>
        <v>2142</v>
      </c>
      <c r="BR28" s="352" t="s">
        <v>995</v>
      </c>
      <c r="BS28" s="352">
        <v>1517</v>
      </c>
      <c r="BT28" s="352">
        <v>598</v>
      </c>
      <c r="BU28" s="352"/>
      <c r="BV28" s="352">
        <f t="shared" si="9"/>
        <v>2115</v>
      </c>
      <c r="BW28" s="353"/>
      <c r="BX28" s="352"/>
      <c r="BY28" s="352"/>
      <c r="BZ28" s="352"/>
      <c r="CA28" s="352">
        <f t="shared" si="10"/>
        <v>0</v>
      </c>
      <c r="CB28" s="352"/>
      <c r="CC28" s="352"/>
      <c r="CD28" s="352"/>
      <c r="CE28" s="352"/>
      <c r="CF28" s="352">
        <f t="shared" si="11"/>
        <v>0</v>
      </c>
      <c r="CG28" s="352"/>
      <c r="CH28" s="352"/>
      <c r="CI28" s="352"/>
      <c r="CJ28" s="352"/>
      <c r="CK28" s="352">
        <f t="shared" si="12"/>
        <v>0</v>
      </c>
      <c r="CL28" s="352"/>
      <c r="CM28" s="352"/>
      <c r="CN28" s="352"/>
      <c r="CO28" s="352"/>
      <c r="CP28" s="352">
        <f t="shared" si="13"/>
        <v>0</v>
      </c>
      <c r="CQ28" s="352"/>
      <c r="CR28" s="352"/>
      <c r="CS28" s="352"/>
      <c r="CT28" s="352"/>
      <c r="CU28" s="352">
        <f t="shared" si="14"/>
        <v>0</v>
      </c>
      <c r="CV28" s="352"/>
      <c r="CW28" s="352"/>
      <c r="CX28" s="352"/>
      <c r="CY28" s="352"/>
      <c r="CZ28" s="352">
        <f t="shared" si="15"/>
        <v>0</v>
      </c>
      <c r="DA28" s="352"/>
      <c r="DB28" s="352"/>
      <c r="DC28" s="352"/>
      <c r="DD28" s="352"/>
      <c r="DE28" s="352"/>
      <c r="DF28" s="352"/>
      <c r="DG28" s="352"/>
      <c r="DH28" s="352"/>
      <c r="DI28" s="352"/>
      <c r="DJ28" s="352"/>
      <c r="DK28" s="352"/>
      <c r="DL28" s="352"/>
      <c r="DM28" s="352"/>
      <c r="DN28" s="352"/>
      <c r="DO28" s="352"/>
      <c r="DP28" s="354">
        <v>1</v>
      </c>
      <c r="DQ28" s="305">
        <v>38000</v>
      </c>
      <c r="DR28" s="305"/>
      <c r="DS28" s="305"/>
      <c r="DT28" s="305"/>
      <c r="DU28" s="305"/>
      <c r="DV28" s="305">
        <v>1</v>
      </c>
      <c r="DW28" s="305">
        <v>38000</v>
      </c>
      <c r="DX28" s="305"/>
      <c r="DY28" s="305"/>
      <c r="DZ28" s="305"/>
      <c r="EA28" s="305"/>
      <c r="EB28" s="305"/>
      <c r="EC28" s="305"/>
      <c r="ED28" s="305"/>
      <c r="EE28" s="355"/>
      <c r="EF28" s="302">
        <f t="shared" si="23"/>
        <v>1</v>
      </c>
      <c r="EG28" s="302">
        <f t="shared" si="23"/>
        <v>38000</v>
      </c>
      <c r="EH28" s="290" t="s">
        <v>773</v>
      </c>
      <c r="EI28" s="131"/>
      <c r="EJ28" s="131">
        <v>1</v>
      </c>
      <c r="EK28" s="131">
        <v>38000</v>
      </c>
      <c r="EL28" s="131"/>
      <c r="EM28" s="290">
        <v>1</v>
      </c>
      <c r="EN28" s="131"/>
      <c r="EO28" s="131"/>
      <c r="EP28" s="131"/>
      <c r="EQ28" s="131"/>
      <c r="ER28" s="131"/>
      <c r="ES28" s="131"/>
    </row>
    <row r="29" spans="1:149" ht="38.25">
      <c r="A29" s="362">
        <v>22</v>
      </c>
      <c r="B29" s="356" t="s">
        <v>1064</v>
      </c>
      <c r="C29" s="356" t="s">
        <v>1065</v>
      </c>
      <c r="D29" s="293" t="s">
        <v>1066</v>
      </c>
      <c r="E29" s="305">
        <v>34000</v>
      </c>
      <c r="F29" s="305">
        <v>4000</v>
      </c>
      <c r="G29" s="357">
        <f t="shared" si="3"/>
        <v>38000</v>
      </c>
      <c r="H29" s="282">
        <v>20</v>
      </c>
      <c r="I29" s="349">
        <f t="shared" si="0"/>
        <v>299.25</v>
      </c>
      <c r="J29" s="350">
        <f t="shared" si="1"/>
        <v>2199.25</v>
      </c>
      <c r="K29" s="279" t="s">
        <v>1067</v>
      </c>
      <c r="L29" s="351">
        <v>19</v>
      </c>
      <c r="M29" s="349">
        <f t="shared" si="2"/>
        <v>5685.75</v>
      </c>
      <c r="N29" s="280">
        <f t="shared" si="19"/>
        <v>41785.75</v>
      </c>
      <c r="O29" s="279">
        <f t="shared" si="4"/>
        <v>6199</v>
      </c>
      <c r="P29" s="279">
        <f t="shared" si="5"/>
        <v>4704</v>
      </c>
      <c r="Q29" s="279">
        <f t="shared" si="5"/>
        <v>1495</v>
      </c>
      <c r="R29" s="279">
        <f t="shared" si="5"/>
        <v>0</v>
      </c>
      <c r="S29" s="328" t="s">
        <v>783</v>
      </c>
      <c r="T29" s="305" t="s">
        <v>794</v>
      </c>
      <c r="U29" s="279">
        <v>1900</v>
      </c>
      <c r="V29" s="279">
        <v>299</v>
      </c>
      <c r="W29" s="279"/>
      <c r="X29" s="296">
        <f>SUM(U29:V29)</f>
        <v>2199</v>
      </c>
      <c r="Y29" s="328" t="s">
        <v>842</v>
      </c>
      <c r="Z29" s="279">
        <v>2804</v>
      </c>
      <c r="AA29" s="279">
        <v>1196</v>
      </c>
      <c r="AB29" s="279"/>
      <c r="AC29" s="296">
        <f t="shared" si="16"/>
        <v>4000</v>
      </c>
      <c r="AD29" s="305"/>
      <c r="AE29" s="305"/>
      <c r="AF29" s="305"/>
      <c r="AG29" s="305"/>
      <c r="AH29" s="296">
        <f t="shared" si="24"/>
        <v>0</v>
      </c>
      <c r="AI29" s="305"/>
      <c r="AJ29" s="305"/>
      <c r="AK29" s="305"/>
      <c r="AL29" s="305"/>
      <c r="AM29" s="296">
        <f t="shared" si="6"/>
        <v>0</v>
      </c>
      <c r="AN29" s="352"/>
      <c r="AO29" s="352"/>
      <c r="AP29" s="352"/>
      <c r="AQ29" s="352"/>
      <c r="AR29" s="321">
        <f t="shared" si="21"/>
        <v>0</v>
      </c>
      <c r="AS29" s="352"/>
      <c r="AT29" s="352"/>
      <c r="AU29" s="352"/>
      <c r="AV29" s="352"/>
      <c r="AW29" s="352">
        <f t="shared" si="22"/>
        <v>0</v>
      </c>
      <c r="AX29" s="352"/>
      <c r="AY29" s="352"/>
      <c r="AZ29" s="352"/>
      <c r="BA29" s="352"/>
      <c r="BB29" s="352">
        <f t="shared" si="17"/>
        <v>0</v>
      </c>
      <c r="BC29" s="352"/>
      <c r="BD29" s="352"/>
      <c r="BE29" s="352"/>
      <c r="BF29" s="352"/>
      <c r="BG29" s="352">
        <f t="shared" si="18"/>
        <v>0</v>
      </c>
      <c r="BH29" s="352"/>
      <c r="BI29" s="352"/>
      <c r="BJ29" s="352"/>
      <c r="BK29" s="352"/>
      <c r="BL29" s="352">
        <f t="shared" si="7"/>
        <v>0</v>
      </c>
      <c r="BM29" s="352"/>
      <c r="BN29" s="352"/>
      <c r="BO29" s="352"/>
      <c r="BP29" s="352"/>
      <c r="BQ29" s="352">
        <f t="shared" si="8"/>
        <v>0</v>
      </c>
      <c r="BR29" s="352"/>
      <c r="BS29" s="352"/>
      <c r="BT29" s="352"/>
      <c r="BU29" s="352"/>
      <c r="BV29" s="352">
        <f t="shared" si="9"/>
        <v>0</v>
      </c>
      <c r="BW29" s="353"/>
      <c r="BX29" s="352"/>
      <c r="BY29" s="352"/>
      <c r="BZ29" s="352"/>
      <c r="CA29" s="352">
        <f t="shared" si="10"/>
        <v>0</v>
      </c>
      <c r="CB29" s="352"/>
      <c r="CC29" s="352"/>
      <c r="CD29" s="352"/>
      <c r="CE29" s="352"/>
      <c r="CF29" s="352">
        <f t="shared" si="11"/>
        <v>0</v>
      </c>
      <c r="CG29" s="352"/>
      <c r="CH29" s="352"/>
      <c r="CI29" s="352"/>
      <c r="CJ29" s="352"/>
      <c r="CK29" s="352">
        <f t="shared" si="12"/>
        <v>0</v>
      </c>
      <c r="CL29" s="352"/>
      <c r="CM29" s="352"/>
      <c r="CN29" s="352"/>
      <c r="CO29" s="352"/>
      <c r="CP29" s="352">
        <f t="shared" si="13"/>
        <v>0</v>
      </c>
      <c r="CQ29" s="352"/>
      <c r="CR29" s="352"/>
      <c r="CS29" s="352"/>
      <c r="CT29" s="352"/>
      <c r="CU29" s="352">
        <f t="shared" si="14"/>
        <v>0</v>
      </c>
      <c r="CV29" s="352"/>
      <c r="CW29" s="352"/>
      <c r="CX29" s="352"/>
      <c r="CY29" s="352"/>
      <c r="CZ29" s="352">
        <f t="shared" si="15"/>
        <v>0</v>
      </c>
      <c r="DA29" s="352"/>
      <c r="DB29" s="352"/>
      <c r="DC29" s="352"/>
      <c r="DD29" s="352"/>
      <c r="DE29" s="352"/>
      <c r="DF29" s="352"/>
      <c r="DG29" s="352"/>
      <c r="DH29" s="352"/>
      <c r="DI29" s="352"/>
      <c r="DJ29" s="352"/>
      <c r="DK29" s="352"/>
      <c r="DL29" s="352"/>
      <c r="DM29" s="352"/>
      <c r="DN29" s="352"/>
      <c r="DO29" s="352"/>
      <c r="DP29" s="354">
        <v>1</v>
      </c>
      <c r="DQ29" s="305">
        <v>38000</v>
      </c>
      <c r="DR29" s="305"/>
      <c r="DS29" s="305"/>
      <c r="DT29" s="305">
        <v>1</v>
      </c>
      <c r="DU29" s="305">
        <v>38000</v>
      </c>
      <c r="DV29" s="305"/>
      <c r="DW29" s="305"/>
      <c r="DX29" s="305"/>
      <c r="DY29" s="305"/>
      <c r="DZ29" s="305"/>
      <c r="EA29" s="305"/>
      <c r="EB29" s="305"/>
      <c r="EC29" s="305"/>
      <c r="ED29" s="305"/>
      <c r="EE29" s="355"/>
      <c r="EF29" s="302">
        <f t="shared" si="23"/>
        <v>1</v>
      </c>
      <c r="EG29" s="302">
        <f t="shared" si="23"/>
        <v>38000</v>
      </c>
      <c r="EH29" s="290">
        <v>1</v>
      </c>
      <c r="EI29" s="131">
        <v>38000</v>
      </c>
      <c r="EJ29" s="131" t="s">
        <v>773</v>
      </c>
      <c r="EK29" s="131" t="s">
        <v>773</v>
      </c>
      <c r="EL29" s="131"/>
      <c r="EM29" s="290">
        <v>1</v>
      </c>
      <c r="EN29" s="131"/>
      <c r="EO29" s="131"/>
      <c r="EP29" s="131"/>
      <c r="EQ29" s="131"/>
      <c r="ER29" s="131"/>
      <c r="ES29" s="131"/>
    </row>
    <row r="30" spans="1:149" ht="38.25">
      <c r="A30" s="319">
        <v>23</v>
      </c>
      <c r="B30" s="356" t="s">
        <v>1068</v>
      </c>
      <c r="C30" s="356" t="s">
        <v>1069</v>
      </c>
      <c r="D30" s="293" t="s">
        <v>56</v>
      </c>
      <c r="E30" s="305">
        <v>34000</v>
      </c>
      <c r="F30" s="305">
        <v>4000</v>
      </c>
      <c r="G30" s="357">
        <f t="shared" si="3"/>
        <v>38000</v>
      </c>
      <c r="H30" s="282">
        <v>20</v>
      </c>
      <c r="I30" s="349">
        <f t="shared" si="0"/>
        <v>299.25</v>
      </c>
      <c r="J30" s="350">
        <f t="shared" si="1"/>
        <v>2199.25</v>
      </c>
      <c r="K30" s="279" t="s">
        <v>1070</v>
      </c>
      <c r="L30" s="351">
        <v>19</v>
      </c>
      <c r="M30" s="349">
        <f t="shared" si="2"/>
        <v>5685.75</v>
      </c>
      <c r="N30" s="280">
        <f t="shared" si="19"/>
        <v>41785.75</v>
      </c>
      <c r="O30" s="279">
        <f t="shared" si="4"/>
        <v>35131</v>
      </c>
      <c r="P30" s="279">
        <f t="shared" si="5"/>
        <v>30347</v>
      </c>
      <c r="Q30" s="279">
        <f t="shared" si="5"/>
        <v>4784</v>
      </c>
      <c r="R30" s="279">
        <f t="shared" si="5"/>
        <v>0</v>
      </c>
      <c r="S30" s="328" t="s">
        <v>1071</v>
      </c>
      <c r="T30" s="305" t="s">
        <v>794</v>
      </c>
      <c r="U30" s="279">
        <v>1865</v>
      </c>
      <c r="V30" s="279">
        <v>299</v>
      </c>
      <c r="W30" s="279"/>
      <c r="X30" s="296">
        <f t="shared" si="20"/>
        <v>2164</v>
      </c>
      <c r="Y30" s="305" t="s">
        <v>801</v>
      </c>
      <c r="Z30" s="279">
        <v>1883</v>
      </c>
      <c r="AA30" s="279">
        <v>299</v>
      </c>
      <c r="AB30" s="279"/>
      <c r="AC30" s="296">
        <f t="shared" si="16"/>
        <v>2182</v>
      </c>
      <c r="AD30" s="305" t="s">
        <v>802</v>
      </c>
      <c r="AE30" s="305">
        <v>1865</v>
      </c>
      <c r="AF30" s="305">
        <v>299</v>
      </c>
      <c r="AG30" s="305"/>
      <c r="AH30" s="296">
        <f t="shared" si="24"/>
        <v>2164</v>
      </c>
      <c r="AI30" s="358" t="s">
        <v>842</v>
      </c>
      <c r="AJ30" s="305">
        <v>1900</v>
      </c>
      <c r="AK30" s="305">
        <v>299</v>
      </c>
      <c r="AL30" s="305"/>
      <c r="AM30" s="296">
        <f t="shared" si="6"/>
        <v>2199</v>
      </c>
      <c r="AN30" s="365" t="s">
        <v>988</v>
      </c>
      <c r="AO30" s="352">
        <v>1865</v>
      </c>
      <c r="AP30" s="352">
        <v>299</v>
      </c>
      <c r="AQ30" s="352"/>
      <c r="AR30" s="321">
        <f t="shared" si="21"/>
        <v>2164</v>
      </c>
      <c r="AS30" s="352" t="s">
        <v>795</v>
      </c>
      <c r="AT30" s="352">
        <v>1882</v>
      </c>
      <c r="AU30" s="352">
        <v>299</v>
      </c>
      <c r="AV30" s="352"/>
      <c r="AW30" s="352">
        <f t="shared" si="22"/>
        <v>2181</v>
      </c>
      <c r="AX30" s="364">
        <v>39669</v>
      </c>
      <c r="AY30" s="352">
        <v>1900</v>
      </c>
      <c r="AZ30" s="352">
        <v>299</v>
      </c>
      <c r="BA30" s="352"/>
      <c r="BB30" s="352">
        <f t="shared" si="17"/>
        <v>2199</v>
      </c>
      <c r="BC30" s="352" t="s">
        <v>848</v>
      </c>
      <c r="BD30" s="352">
        <v>7722</v>
      </c>
      <c r="BE30" s="352">
        <v>1196</v>
      </c>
      <c r="BF30" s="352"/>
      <c r="BG30" s="352">
        <f t="shared" si="18"/>
        <v>8918</v>
      </c>
      <c r="BH30" s="364">
        <v>40239</v>
      </c>
      <c r="BI30" s="352">
        <v>3765</v>
      </c>
      <c r="BJ30" s="352">
        <v>598</v>
      </c>
      <c r="BK30" s="352"/>
      <c r="BL30" s="352">
        <f t="shared" si="7"/>
        <v>4363</v>
      </c>
      <c r="BM30" s="352" t="s">
        <v>853</v>
      </c>
      <c r="BN30" s="352">
        <v>1900</v>
      </c>
      <c r="BO30" s="352">
        <v>299</v>
      </c>
      <c r="BP30" s="352"/>
      <c r="BQ30" s="352">
        <f t="shared" si="8"/>
        <v>2199</v>
      </c>
      <c r="BR30" s="361">
        <v>40490</v>
      </c>
      <c r="BS30" s="352">
        <v>1900</v>
      </c>
      <c r="BT30" s="352">
        <v>299</v>
      </c>
      <c r="BU30" s="352"/>
      <c r="BV30" s="352">
        <f t="shared" si="9"/>
        <v>2199</v>
      </c>
      <c r="BW30" s="353" t="s">
        <v>995</v>
      </c>
      <c r="BX30" s="352">
        <v>1900</v>
      </c>
      <c r="BY30" s="352">
        <v>299</v>
      </c>
      <c r="BZ30" s="352"/>
      <c r="CA30" s="352">
        <f t="shared" si="10"/>
        <v>2199</v>
      </c>
      <c r="CB30" s="352"/>
      <c r="CC30" s="352"/>
      <c r="CD30" s="352"/>
      <c r="CE30" s="352"/>
      <c r="CF30" s="352">
        <f t="shared" si="11"/>
        <v>0</v>
      </c>
      <c r="CG30" s="352"/>
      <c r="CH30" s="352"/>
      <c r="CI30" s="352"/>
      <c r="CJ30" s="352"/>
      <c r="CK30" s="352">
        <f t="shared" si="12"/>
        <v>0</v>
      </c>
      <c r="CL30" s="352"/>
      <c r="CM30" s="352"/>
      <c r="CN30" s="352"/>
      <c r="CO30" s="352"/>
      <c r="CP30" s="352">
        <f t="shared" si="13"/>
        <v>0</v>
      </c>
      <c r="CQ30" s="352"/>
      <c r="CR30" s="352"/>
      <c r="CS30" s="352"/>
      <c r="CT30" s="352"/>
      <c r="CU30" s="352">
        <f t="shared" si="14"/>
        <v>0</v>
      </c>
      <c r="CV30" s="352"/>
      <c r="CW30" s="352"/>
      <c r="CX30" s="352"/>
      <c r="CY30" s="352"/>
      <c r="CZ30" s="352">
        <f t="shared" si="15"/>
        <v>0</v>
      </c>
      <c r="DA30" s="352"/>
      <c r="DB30" s="352"/>
      <c r="DC30" s="352"/>
      <c r="DD30" s="352"/>
      <c r="DE30" s="352"/>
      <c r="DF30" s="352"/>
      <c r="DG30" s="352"/>
      <c r="DH30" s="352"/>
      <c r="DI30" s="352"/>
      <c r="DJ30" s="352"/>
      <c r="DK30" s="352"/>
      <c r="DL30" s="352"/>
      <c r="DM30" s="352"/>
      <c r="DN30" s="352"/>
      <c r="DO30" s="352"/>
      <c r="DP30" s="354">
        <v>1</v>
      </c>
      <c r="DQ30" s="305">
        <v>38000</v>
      </c>
      <c r="DR30" s="305"/>
      <c r="DS30" s="305"/>
      <c r="DT30" s="305">
        <v>1</v>
      </c>
      <c r="DU30" s="305">
        <v>38000</v>
      </c>
      <c r="DV30" s="305"/>
      <c r="DW30" s="305"/>
      <c r="DX30" s="305"/>
      <c r="DY30" s="305"/>
      <c r="DZ30" s="305"/>
      <c r="EA30" s="305"/>
      <c r="EB30" s="305"/>
      <c r="EC30" s="305"/>
      <c r="ED30" s="305"/>
      <c r="EE30" s="355"/>
      <c r="EF30" s="302">
        <f t="shared" si="23"/>
        <v>1</v>
      </c>
      <c r="EG30" s="302">
        <f t="shared" si="23"/>
        <v>38000</v>
      </c>
      <c r="EH30" s="290"/>
      <c r="EI30" s="131"/>
      <c r="EJ30" s="131">
        <v>1</v>
      </c>
      <c r="EK30" s="131">
        <v>38000</v>
      </c>
      <c r="EL30" s="131"/>
      <c r="EM30" s="290"/>
      <c r="EN30" s="131"/>
      <c r="EO30" s="131">
        <v>1</v>
      </c>
      <c r="EP30" s="131">
        <v>38000</v>
      </c>
      <c r="EQ30" s="131"/>
      <c r="ER30" s="131"/>
      <c r="ES30" s="131"/>
    </row>
    <row r="31" spans="1:149" ht="38.25">
      <c r="A31" s="362">
        <v>24</v>
      </c>
      <c r="B31" s="356" t="s">
        <v>1072</v>
      </c>
      <c r="C31" s="356" t="s">
        <v>1065</v>
      </c>
      <c r="D31" s="293" t="s">
        <v>56</v>
      </c>
      <c r="E31" s="305">
        <v>34000</v>
      </c>
      <c r="F31" s="305">
        <v>4000</v>
      </c>
      <c r="G31" s="357">
        <f t="shared" si="3"/>
        <v>38000</v>
      </c>
      <c r="H31" s="282">
        <v>20</v>
      </c>
      <c r="I31" s="349">
        <f t="shared" si="0"/>
        <v>299.25</v>
      </c>
      <c r="J31" s="350">
        <f t="shared" si="1"/>
        <v>2199.25</v>
      </c>
      <c r="K31" s="279" t="s">
        <v>1073</v>
      </c>
      <c r="L31" s="351">
        <v>19</v>
      </c>
      <c r="M31" s="349">
        <f t="shared" si="2"/>
        <v>5685.75</v>
      </c>
      <c r="N31" s="280">
        <f t="shared" si="19"/>
        <v>41785.75</v>
      </c>
      <c r="O31" s="279">
        <f t="shared" si="4"/>
        <v>19562</v>
      </c>
      <c r="P31" s="279">
        <f t="shared" si="5"/>
        <v>15974</v>
      </c>
      <c r="Q31" s="279">
        <f t="shared" si="5"/>
        <v>3588</v>
      </c>
      <c r="R31" s="279">
        <f t="shared" si="5"/>
        <v>0</v>
      </c>
      <c r="S31" s="328" t="s">
        <v>1074</v>
      </c>
      <c r="T31" s="305" t="s">
        <v>794</v>
      </c>
      <c r="U31" s="279">
        <v>1865</v>
      </c>
      <c r="V31" s="279">
        <v>299</v>
      </c>
      <c r="W31" s="279"/>
      <c r="X31" s="296">
        <f t="shared" si="20"/>
        <v>2164</v>
      </c>
      <c r="Y31" s="305" t="s">
        <v>801</v>
      </c>
      <c r="Z31" s="279">
        <v>1865</v>
      </c>
      <c r="AA31" s="279">
        <v>299</v>
      </c>
      <c r="AB31" s="279"/>
      <c r="AC31" s="296">
        <f t="shared" si="16"/>
        <v>2164</v>
      </c>
      <c r="AD31" s="305" t="s">
        <v>802</v>
      </c>
      <c r="AE31" s="305">
        <v>1566</v>
      </c>
      <c r="AF31" s="305">
        <v>598</v>
      </c>
      <c r="AG31" s="305"/>
      <c r="AH31" s="296">
        <f t="shared" si="24"/>
        <v>2164</v>
      </c>
      <c r="AI31" s="358" t="s">
        <v>842</v>
      </c>
      <c r="AJ31" s="305">
        <v>4053</v>
      </c>
      <c r="AK31" s="305">
        <v>299</v>
      </c>
      <c r="AL31" s="305"/>
      <c r="AM31" s="296">
        <f t="shared" si="6"/>
        <v>4352</v>
      </c>
      <c r="AN31" s="365" t="s">
        <v>988</v>
      </c>
      <c r="AO31" s="352">
        <v>1900</v>
      </c>
      <c r="AP31" s="352">
        <v>299</v>
      </c>
      <c r="AQ31" s="352"/>
      <c r="AR31" s="321">
        <f t="shared" si="21"/>
        <v>2199</v>
      </c>
      <c r="AS31" s="352" t="s">
        <v>795</v>
      </c>
      <c r="AT31" s="352">
        <v>1892</v>
      </c>
      <c r="AU31" s="352">
        <v>299</v>
      </c>
      <c r="AV31" s="352"/>
      <c r="AW31" s="352">
        <f t="shared" si="22"/>
        <v>2191</v>
      </c>
      <c r="AX31" s="365" t="s">
        <v>847</v>
      </c>
      <c r="AY31" s="352">
        <v>968</v>
      </c>
      <c r="AZ31" s="352">
        <v>1196</v>
      </c>
      <c r="BA31" s="352"/>
      <c r="BB31" s="352">
        <f t="shared" si="17"/>
        <v>2164</v>
      </c>
      <c r="BC31" s="352" t="s">
        <v>848</v>
      </c>
      <c r="BD31" s="352">
        <v>1865</v>
      </c>
      <c r="BE31" s="352">
        <v>299</v>
      </c>
      <c r="BF31" s="352"/>
      <c r="BG31" s="352">
        <f t="shared" si="18"/>
        <v>2164</v>
      </c>
      <c r="BH31" s="352"/>
      <c r="BI31" s="352"/>
      <c r="BJ31" s="352"/>
      <c r="BK31" s="352"/>
      <c r="BL31" s="352">
        <f t="shared" si="7"/>
        <v>0</v>
      </c>
      <c r="BM31" s="352"/>
      <c r="BN31" s="352"/>
      <c r="BO31" s="352"/>
      <c r="BP31" s="352"/>
      <c r="BQ31" s="352">
        <f t="shared" si="8"/>
        <v>0</v>
      </c>
      <c r="BR31" s="352"/>
      <c r="BS31" s="352"/>
      <c r="BT31" s="352"/>
      <c r="BU31" s="352"/>
      <c r="BV31" s="352">
        <f t="shared" si="9"/>
        <v>0</v>
      </c>
      <c r="BW31" s="353"/>
      <c r="BX31" s="352"/>
      <c r="BY31" s="352"/>
      <c r="BZ31" s="352"/>
      <c r="CA31" s="352">
        <f t="shared" si="10"/>
        <v>0</v>
      </c>
      <c r="CB31" s="352"/>
      <c r="CC31" s="352"/>
      <c r="CD31" s="352"/>
      <c r="CE31" s="352"/>
      <c r="CF31" s="352">
        <f t="shared" si="11"/>
        <v>0</v>
      </c>
      <c r="CG31" s="352"/>
      <c r="CH31" s="352"/>
      <c r="CI31" s="352"/>
      <c r="CJ31" s="352"/>
      <c r="CK31" s="352">
        <f t="shared" si="12"/>
        <v>0</v>
      </c>
      <c r="CL31" s="352"/>
      <c r="CM31" s="352"/>
      <c r="CN31" s="352"/>
      <c r="CO31" s="352"/>
      <c r="CP31" s="352">
        <f t="shared" si="13"/>
        <v>0</v>
      </c>
      <c r="CQ31" s="352"/>
      <c r="CR31" s="352"/>
      <c r="CS31" s="352"/>
      <c r="CT31" s="352"/>
      <c r="CU31" s="352">
        <f t="shared" si="14"/>
        <v>0</v>
      </c>
      <c r="CV31" s="352"/>
      <c r="CW31" s="352"/>
      <c r="CX31" s="352"/>
      <c r="CY31" s="352"/>
      <c r="CZ31" s="352">
        <f t="shared" si="15"/>
        <v>0</v>
      </c>
      <c r="DA31" s="352"/>
      <c r="DB31" s="352"/>
      <c r="DC31" s="352"/>
      <c r="DD31" s="352"/>
      <c r="DE31" s="352"/>
      <c r="DF31" s="352"/>
      <c r="DG31" s="352"/>
      <c r="DH31" s="352"/>
      <c r="DI31" s="352"/>
      <c r="DJ31" s="352"/>
      <c r="DK31" s="352"/>
      <c r="DL31" s="352"/>
      <c r="DM31" s="352"/>
      <c r="DN31" s="352"/>
      <c r="DO31" s="352"/>
      <c r="DP31" s="354">
        <v>1</v>
      </c>
      <c r="DQ31" s="305">
        <v>38000</v>
      </c>
      <c r="DR31" s="305"/>
      <c r="DS31" s="305"/>
      <c r="DT31" s="305">
        <v>1</v>
      </c>
      <c r="DU31" s="305">
        <v>38000</v>
      </c>
      <c r="DV31" s="305"/>
      <c r="DW31" s="305"/>
      <c r="DX31" s="305"/>
      <c r="DY31" s="305"/>
      <c r="DZ31" s="305"/>
      <c r="EA31" s="305"/>
      <c r="EB31" s="305"/>
      <c r="EC31" s="305"/>
      <c r="ED31" s="305"/>
      <c r="EE31" s="355"/>
      <c r="EF31" s="302">
        <f t="shared" si="23"/>
        <v>1</v>
      </c>
      <c r="EG31" s="302">
        <f t="shared" si="23"/>
        <v>38000</v>
      </c>
      <c r="EH31" s="290">
        <v>1</v>
      </c>
      <c r="EI31" s="131">
        <v>38000</v>
      </c>
      <c r="EJ31" s="131"/>
      <c r="EK31" s="131"/>
      <c r="EL31" s="131"/>
      <c r="EM31" s="290"/>
      <c r="EN31" s="131"/>
      <c r="EO31" s="131">
        <v>1</v>
      </c>
      <c r="EP31" s="131">
        <v>38000</v>
      </c>
      <c r="EQ31" s="131"/>
      <c r="ER31" s="131"/>
      <c r="ES31" s="131"/>
    </row>
    <row r="32" spans="1:149">
      <c r="A32" s="319"/>
      <c r="B32" s="338"/>
      <c r="C32" s="338"/>
      <c r="D32" s="277"/>
      <c r="E32" s="305"/>
      <c r="F32" s="305"/>
      <c r="G32" s="357">
        <f t="shared" si="3"/>
        <v>0</v>
      </c>
      <c r="H32" s="282"/>
      <c r="I32" s="349">
        <f t="shared" si="0"/>
        <v>0</v>
      </c>
      <c r="J32" s="350">
        <f t="shared" si="1"/>
        <v>0</v>
      </c>
      <c r="K32" s="278"/>
      <c r="L32" s="351"/>
      <c r="M32" s="349">
        <f t="shared" si="2"/>
        <v>0</v>
      </c>
      <c r="N32" s="280">
        <f t="shared" si="19"/>
        <v>0</v>
      </c>
      <c r="O32" s="279">
        <f t="shared" si="4"/>
        <v>0</v>
      </c>
      <c r="P32" s="279">
        <f t="shared" si="5"/>
        <v>0</v>
      </c>
      <c r="Q32" s="279">
        <f t="shared" si="5"/>
        <v>0</v>
      </c>
      <c r="R32" s="279">
        <f t="shared" si="5"/>
        <v>0</v>
      </c>
      <c r="S32" s="305"/>
      <c r="T32" s="305"/>
      <c r="U32" s="305"/>
      <c r="V32" s="305"/>
      <c r="W32" s="305"/>
      <c r="X32" s="296">
        <f t="shared" si="20"/>
        <v>0</v>
      </c>
      <c r="Y32" s="279"/>
      <c r="Z32" s="279"/>
      <c r="AA32" s="279"/>
      <c r="AB32" s="279"/>
      <c r="AC32" s="305"/>
      <c r="AD32" s="305"/>
      <c r="AE32" s="305"/>
      <c r="AF32" s="305"/>
      <c r="AG32" s="305"/>
      <c r="AH32" s="305"/>
      <c r="AI32" s="305"/>
      <c r="AJ32" s="305"/>
      <c r="AK32" s="305"/>
      <c r="AL32" s="305"/>
      <c r="AM32" s="296">
        <f t="shared" si="6"/>
        <v>0</v>
      </c>
      <c r="AN32" s="352"/>
      <c r="AO32" s="352"/>
      <c r="AP32" s="352"/>
      <c r="AQ32" s="352"/>
      <c r="AR32" s="321">
        <f t="shared" si="21"/>
        <v>0</v>
      </c>
      <c r="AS32" s="352"/>
      <c r="AT32" s="352"/>
      <c r="AU32" s="352"/>
      <c r="AV32" s="352"/>
      <c r="AW32" s="352">
        <f t="shared" si="22"/>
        <v>0</v>
      </c>
      <c r="AX32" s="352"/>
      <c r="AY32" s="352"/>
      <c r="AZ32" s="352"/>
      <c r="BA32" s="352"/>
      <c r="BB32" s="352"/>
      <c r="BC32" s="352"/>
      <c r="BD32" s="352"/>
      <c r="BE32" s="352"/>
      <c r="BF32" s="352"/>
      <c r="BG32" s="352"/>
      <c r="BH32" s="352"/>
      <c r="BI32" s="352"/>
      <c r="BJ32" s="352"/>
      <c r="BK32" s="352"/>
      <c r="BL32" s="352"/>
      <c r="BM32" s="352"/>
      <c r="BN32" s="352"/>
      <c r="BO32" s="352"/>
      <c r="BP32" s="352"/>
      <c r="BQ32" s="352"/>
      <c r="BR32" s="352"/>
      <c r="BS32" s="352"/>
      <c r="BT32" s="352"/>
      <c r="BU32" s="352"/>
      <c r="BV32" s="352"/>
      <c r="BW32" s="353"/>
      <c r="BX32" s="352"/>
      <c r="BY32" s="352"/>
      <c r="BZ32" s="352"/>
      <c r="CA32" s="352"/>
      <c r="CB32" s="352"/>
      <c r="CC32" s="352"/>
      <c r="CD32" s="352"/>
      <c r="CE32" s="352"/>
      <c r="CF32" s="352"/>
      <c r="CG32" s="352"/>
      <c r="CH32" s="352"/>
      <c r="CI32" s="352"/>
      <c r="CJ32" s="352"/>
      <c r="CK32" s="352"/>
      <c r="CL32" s="352"/>
      <c r="CM32" s="352"/>
      <c r="CN32" s="352"/>
      <c r="CO32" s="352"/>
      <c r="CP32" s="352"/>
      <c r="CQ32" s="352"/>
      <c r="CR32" s="352"/>
      <c r="CS32" s="352"/>
      <c r="CT32" s="352"/>
      <c r="CU32" s="352"/>
      <c r="CV32" s="352"/>
      <c r="CW32" s="352"/>
      <c r="CX32" s="352"/>
      <c r="CY32" s="352"/>
      <c r="CZ32" s="352"/>
      <c r="DA32" s="352"/>
      <c r="DB32" s="352"/>
      <c r="DC32" s="352"/>
      <c r="DD32" s="352"/>
      <c r="DE32" s="352"/>
      <c r="DF32" s="352"/>
      <c r="DG32" s="352"/>
      <c r="DH32" s="352"/>
      <c r="DI32" s="352"/>
      <c r="DJ32" s="352"/>
      <c r="DK32" s="352"/>
      <c r="DL32" s="352"/>
      <c r="DM32" s="352"/>
      <c r="DN32" s="352"/>
      <c r="DO32" s="352"/>
      <c r="DP32" s="354"/>
      <c r="DQ32" s="305"/>
      <c r="DR32" s="305"/>
      <c r="DS32" s="305"/>
      <c r="DT32" s="305"/>
      <c r="DU32" s="305"/>
      <c r="DV32" s="305"/>
      <c r="DW32" s="305"/>
      <c r="DX32" s="305"/>
      <c r="DY32" s="305"/>
      <c r="DZ32" s="305"/>
      <c r="EA32" s="305"/>
      <c r="EB32" s="305"/>
      <c r="EC32" s="305"/>
      <c r="ED32" s="305"/>
      <c r="EE32" s="355"/>
      <c r="EF32" s="302">
        <f t="shared" si="23"/>
        <v>0</v>
      </c>
      <c r="EG32" s="302">
        <f t="shared" si="23"/>
        <v>0</v>
      </c>
      <c r="EH32" s="290"/>
      <c r="EI32" s="131"/>
      <c r="EJ32" s="131"/>
      <c r="EK32" s="131"/>
      <c r="EL32" s="131"/>
      <c r="EM32" s="290"/>
      <c r="EN32" s="131"/>
      <c r="EO32" s="131"/>
      <c r="EP32" s="131"/>
      <c r="EQ32" s="131"/>
      <c r="ER32" s="131"/>
      <c r="ES32" s="131"/>
    </row>
    <row r="33" spans="1:149">
      <c r="A33" s="319"/>
      <c r="B33" s="338" t="s">
        <v>738</v>
      </c>
      <c r="C33" s="338"/>
      <c r="D33" s="277"/>
      <c r="E33" s="305">
        <f>SUM(E8:E32)</f>
        <v>816850</v>
      </c>
      <c r="F33" s="305">
        <f>SUM(F8:F32)</f>
        <v>84000</v>
      </c>
      <c r="G33" s="305">
        <f>SUM(G8:G32)</f>
        <v>900850</v>
      </c>
      <c r="H33" s="282"/>
      <c r="I33" s="349">
        <f t="shared" si="0"/>
        <v>7094.1937499999985</v>
      </c>
      <c r="J33" s="305">
        <f t="shared" ref="J33:BV33" si="25">SUM(J8:J32)</f>
        <v>52136.693749999999</v>
      </c>
      <c r="K33" s="305">
        <f t="shared" si="25"/>
        <v>0</v>
      </c>
      <c r="L33" s="369">
        <f t="shared" si="25"/>
        <v>458</v>
      </c>
      <c r="M33" s="304">
        <f t="shared" si="25"/>
        <v>135599.625</v>
      </c>
      <c r="N33" s="305">
        <f t="shared" si="25"/>
        <v>996549.625</v>
      </c>
      <c r="O33" s="305">
        <f t="shared" si="25"/>
        <v>613684</v>
      </c>
      <c r="P33" s="305">
        <f t="shared" si="25"/>
        <v>517073</v>
      </c>
      <c r="Q33" s="305">
        <f t="shared" si="25"/>
        <v>96611</v>
      </c>
      <c r="R33" s="305">
        <f t="shared" si="25"/>
        <v>0</v>
      </c>
      <c r="S33" s="305">
        <f t="shared" si="25"/>
        <v>0</v>
      </c>
      <c r="T33" s="305">
        <f t="shared" si="25"/>
        <v>0</v>
      </c>
      <c r="U33" s="305">
        <f t="shared" si="25"/>
        <v>43603</v>
      </c>
      <c r="V33" s="305">
        <f t="shared" si="25"/>
        <v>8710</v>
      </c>
      <c r="W33" s="305">
        <f t="shared" si="25"/>
        <v>0</v>
      </c>
      <c r="X33" s="305">
        <f t="shared" si="25"/>
        <v>52313</v>
      </c>
      <c r="Y33" s="305">
        <f t="shared" si="25"/>
        <v>0</v>
      </c>
      <c r="Z33" s="305">
        <f t="shared" si="25"/>
        <v>47819</v>
      </c>
      <c r="AA33" s="305">
        <f t="shared" si="25"/>
        <v>8959</v>
      </c>
      <c r="AB33" s="305">
        <f t="shared" si="25"/>
        <v>0</v>
      </c>
      <c r="AC33" s="305">
        <f t="shared" si="25"/>
        <v>56778</v>
      </c>
      <c r="AD33" s="305">
        <f t="shared" si="25"/>
        <v>40239</v>
      </c>
      <c r="AE33" s="305">
        <f t="shared" si="25"/>
        <v>50177</v>
      </c>
      <c r="AF33" s="305">
        <f t="shared" si="25"/>
        <v>10080</v>
      </c>
      <c r="AG33" s="305">
        <f t="shared" si="25"/>
        <v>0</v>
      </c>
      <c r="AH33" s="305">
        <f t="shared" si="25"/>
        <v>60257</v>
      </c>
      <c r="AI33" s="305">
        <f t="shared" si="25"/>
        <v>0</v>
      </c>
      <c r="AJ33" s="305">
        <f t="shared" si="25"/>
        <v>40992</v>
      </c>
      <c r="AK33" s="305">
        <f t="shared" si="25"/>
        <v>6490</v>
      </c>
      <c r="AL33" s="305">
        <f t="shared" si="25"/>
        <v>0</v>
      </c>
      <c r="AM33" s="305">
        <f t="shared" si="25"/>
        <v>47482</v>
      </c>
      <c r="AN33" s="305">
        <f t="shared" si="25"/>
        <v>0</v>
      </c>
      <c r="AO33" s="305">
        <f t="shared" si="25"/>
        <v>40803</v>
      </c>
      <c r="AP33" s="305">
        <f t="shared" si="25"/>
        <v>6191</v>
      </c>
      <c r="AQ33" s="305">
        <f t="shared" si="25"/>
        <v>0</v>
      </c>
      <c r="AR33" s="305">
        <f t="shared" si="25"/>
        <v>46994</v>
      </c>
      <c r="AS33" s="305">
        <f t="shared" si="25"/>
        <v>0</v>
      </c>
      <c r="AT33" s="305">
        <f t="shared" si="25"/>
        <v>50631</v>
      </c>
      <c r="AU33" s="305">
        <f t="shared" si="25"/>
        <v>10013</v>
      </c>
      <c r="AV33" s="305">
        <f t="shared" si="25"/>
        <v>0</v>
      </c>
      <c r="AW33" s="305">
        <f t="shared" si="25"/>
        <v>60644</v>
      </c>
      <c r="AX33" s="305">
        <f t="shared" si="25"/>
        <v>397079</v>
      </c>
      <c r="AY33" s="305">
        <f t="shared" si="25"/>
        <v>32951</v>
      </c>
      <c r="AZ33" s="305">
        <f t="shared" si="25"/>
        <v>7985</v>
      </c>
      <c r="BA33" s="305">
        <f t="shared" si="25"/>
        <v>0</v>
      </c>
      <c r="BB33" s="305">
        <f t="shared" si="25"/>
        <v>40936</v>
      </c>
      <c r="BC33" s="305">
        <f t="shared" si="25"/>
        <v>159843</v>
      </c>
      <c r="BD33" s="305">
        <f t="shared" si="25"/>
        <v>49821</v>
      </c>
      <c r="BE33" s="305">
        <f t="shared" si="25"/>
        <v>9232</v>
      </c>
      <c r="BF33" s="305">
        <f t="shared" si="25"/>
        <v>0</v>
      </c>
      <c r="BG33" s="305">
        <f t="shared" si="25"/>
        <v>59053</v>
      </c>
      <c r="BH33" s="305">
        <f t="shared" si="25"/>
        <v>241142</v>
      </c>
      <c r="BI33" s="305">
        <f t="shared" si="25"/>
        <v>35713</v>
      </c>
      <c r="BJ33" s="305">
        <f t="shared" si="25"/>
        <v>7380</v>
      </c>
      <c r="BK33" s="305">
        <f t="shared" si="25"/>
        <v>0</v>
      </c>
      <c r="BL33" s="305">
        <f t="shared" si="25"/>
        <v>43093</v>
      </c>
      <c r="BM33" s="305">
        <f t="shared" si="25"/>
        <v>80478</v>
      </c>
      <c r="BN33" s="305">
        <f t="shared" si="25"/>
        <v>25381</v>
      </c>
      <c r="BO33" s="305">
        <f t="shared" si="25"/>
        <v>5060</v>
      </c>
      <c r="BP33" s="305">
        <f t="shared" si="25"/>
        <v>0</v>
      </c>
      <c r="BQ33" s="305">
        <f t="shared" si="25"/>
        <v>30441</v>
      </c>
      <c r="BR33" s="305">
        <f t="shared" si="25"/>
        <v>202199</v>
      </c>
      <c r="BS33" s="305">
        <f t="shared" si="25"/>
        <v>26051</v>
      </c>
      <c r="BT33" s="305">
        <f t="shared" si="25"/>
        <v>4387</v>
      </c>
      <c r="BU33" s="305">
        <f t="shared" si="25"/>
        <v>0</v>
      </c>
      <c r="BV33" s="305">
        <f t="shared" si="25"/>
        <v>30438</v>
      </c>
      <c r="BW33" s="370">
        <f t="shared" ref="BW33:EH33" si="26">SUM(BW8:BW32)</f>
        <v>40239</v>
      </c>
      <c r="BX33" s="305">
        <f t="shared" si="26"/>
        <v>24240</v>
      </c>
      <c r="BY33" s="305">
        <f t="shared" si="26"/>
        <v>4163</v>
      </c>
      <c r="BZ33" s="305">
        <f t="shared" si="26"/>
        <v>0</v>
      </c>
      <c r="CA33" s="305">
        <f t="shared" si="26"/>
        <v>28403</v>
      </c>
      <c r="CB33" s="305">
        <f t="shared" si="26"/>
        <v>201697</v>
      </c>
      <c r="CC33" s="305">
        <f t="shared" si="26"/>
        <v>14105</v>
      </c>
      <c r="CD33" s="305">
        <f t="shared" si="26"/>
        <v>2220</v>
      </c>
      <c r="CE33" s="305">
        <f t="shared" si="26"/>
        <v>0</v>
      </c>
      <c r="CF33" s="305">
        <f t="shared" si="26"/>
        <v>16325</v>
      </c>
      <c r="CG33" s="305">
        <f t="shared" si="26"/>
        <v>80729</v>
      </c>
      <c r="CH33" s="305">
        <f t="shared" si="26"/>
        <v>15271</v>
      </c>
      <c r="CI33" s="305">
        <f t="shared" si="26"/>
        <v>2668</v>
      </c>
      <c r="CJ33" s="305">
        <f t="shared" si="26"/>
        <v>0</v>
      </c>
      <c r="CK33" s="305">
        <f t="shared" si="26"/>
        <v>17939</v>
      </c>
      <c r="CL33" s="305">
        <f t="shared" si="26"/>
        <v>40490</v>
      </c>
      <c r="CM33" s="305">
        <f t="shared" si="26"/>
        <v>10780</v>
      </c>
      <c r="CN33" s="305">
        <f t="shared" si="26"/>
        <v>1697</v>
      </c>
      <c r="CO33" s="305">
        <f t="shared" si="26"/>
        <v>0</v>
      </c>
      <c r="CP33" s="305">
        <f t="shared" si="26"/>
        <v>12477</v>
      </c>
      <c r="CQ33" s="305">
        <f t="shared" si="26"/>
        <v>40490</v>
      </c>
      <c r="CR33" s="305">
        <f t="shared" si="26"/>
        <v>5080</v>
      </c>
      <c r="CS33" s="305">
        <f t="shared" si="26"/>
        <v>800</v>
      </c>
      <c r="CT33" s="305">
        <f t="shared" si="26"/>
        <v>0</v>
      </c>
      <c r="CU33" s="305">
        <f t="shared" si="26"/>
        <v>5880</v>
      </c>
      <c r="CV33" s="305">
        <f t="shared" si="26"/>
        <v>0</v>
      </c>
      <c r="CW33" s="305">
        <f t="shared" si="26"/>
        <v>3655</v>
      </c>
      <c r="CX33" s="305">
        <f t="shared" si="26"/>
        <v>576</v>
      </c>
      <c r="CY33" s="305">
        <f t="shared" si="26"/>
        <v>0</v>
      </c>
      <c r="CZ33" s="305">
        <f t="shared" si="26"/>
        <v>4231</v>
      </c>
      <c r="DA33" s="305">
        <f t="shared" si="26"/>
        <v>0</v>
      </c>
      <c r="DB33" s="305">
        <f t="shared" si="26"/>
        <v>0</v>
      </c>
      <c r="DC33" s="305">
        <f t="shared" si="26"/>
        <v>0</v>
      </c>
      <c r="DD33" s="305">
        <f t="shared" si="26"/>
        <v>0</v>
      </c>
      <c r="DE33" s="305">
        <f t="shared" si="26"/>
        <v>0</v>
      </c>
      <c r="DF33" s="305">
        <f t="shared" si="26"/>
        <v>0</v>
      </c>
      <c r="DG33" s="305">
        <f t="shared" si="26"/>
        <v>0</v>
      </c>
      <c r="DH33" s="305">
        <f t="shared" si="26"/>
        <v>0</v>
      </c>
      <c r="DI33" s="305">
        <f t="shared" si="26"/>
        <v>0</v>
      </c>
      <c r="DJ33" s="305">
        <f t="shared" si="26"/>
        <v>0</v>
      </c>
      <c r="DK33" s="305">
        <f t="shared" si="26"/>
        <v>0</v>
      </c>
      <c r="DL33" s="305">
        <f t="shared" si="26"/>
        <v>0</v>
      </c>
      <c r="DM33" s="305">
        <f t="shared" si="26"/>
        <v>0</v>
      </c>
      <c r="DN33" s="305">
        <f t="shared" si="26"/>
        <v>0</v>
      </c>
      <c r="DO33" s="305">
        <f t="shared" si="26"/>
        <v>0</v>
      </c>
      <c r="DP33" s="305">
        <f t="shared" si="26"/>
        <v>24</v>
      </c>
      <c r="DQ33" s="305">
        <f t="shared" si="26"/>
        <v>900850</v>
      </c>
      <c r="DR33" s="305">
        <f t="shared" si="26"/>
        <v>0</v>
      </c>
      <c r="DS33" s="305">
        <f t="shared" si="26"/>
        <v>0</v>
      </c>
      <c r="DT33" s="305">
        <f t="shared" si="26"/>
        <v>13</v>
      </c>
      <c r="DU33" s="305">
        <f t="shared" si="26"/>
        <v>485750</v>
      </c>
      <c r="DV33" s="305">
        <f t="shared" si="26"/>
        <v>9</v>
      </c>
      <c r="DW33" s="305">
        <f t="shared" si="26"/>
        <v>304000</v>
      </c>
      <c r="DX33" s="305">
        <f t="shared" si="26"/>
        <v>1</v>
      </c>
      <c r="DY33" s="305">
        <f t="shared" si="26"/>
        <v>38000</v>
      </c>
      <c r="DZ33" s="305">
        <f t="shared" si="26"/>
        <v>0</v>
      </c>
      <c r="EA33" s="305">
        <f t="shared" si="26"/>
        <v>0</v>
      </c>
      <c r="EB33" s="305">
        <f t="shared" si="26"/>
        <v>1</v>
      </c>
      <c r="EC33" s="305">
        <f t="shared" si="26"/>
        <v>73100</v>
      </c>
      <c r="ED33" s="305">
        <f t="shared" si="26"/>
        <v>0</v>
      </c>
      <c r="EE33" s="305">
        <f t="shared" si="26"/>
        <v>0</v>
      </c>
      <c r="EF33" s="305">
        <f t="shared" si="26"/>
        <v>24</v>
      </c>
      <c r="EG33" s="305">
        <f t="shared" si="26"/>
        <v>900850</v>
      </c>
      <c r="EH33" s="305">
        <f t="shared" si="26"/>
        <v>18</v>
      </c>
      <c r="EI33" s="305">
        <f>SUM(EI8:EI32)</f>
        <v>663350</v>
      </c>
      <c r="EJ33" s="305">
        <f>SUM(EJ8:EJ32)</f>
        <v>6</v>
      </c>
      <c r="EK33" s="305">
        <f>SUM(EK8:EK32)</f>
        <v>237500</v>
      </c>
      <c r="EL33" s="131"/>
      <c r="EM33" s="290"/>
      <c r="EN33" s="131"/>
      <c r="EO33" s="131"/>
      <c r="EP33" s="131"/>
      <c r="EQ33" s="131"/>
      <c r="ER33" s="131"/>
      <c r="ES33" s="131"/>
    </row>
  </sheetData>
  <mergeCells count="42"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BM4:BQ4"/>
    <mergeCell ref="N3:N5"/>
    <mergeCell ref="O3:Q4"/>
    <mergeCell ref="R3:R5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T13"/>
  <sheetViews>
    <sheetView topLeftCell="A2" workbookViewId="0">
      <selection activeCell="G8" sqref="G8:G11"/>
    </sheetView>
  </sheetViews>
  <sheetFormatPr defaultRowHeight="15"/>
  <sheetData>
    <row r="1" spans="1:150" ht="18.75">
      <c r="A1" s="578" t="s">
        <v>703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248"/>
      <c r="M1" s="371"/>
      <c r="N1" s="372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  <c r="AJ1" s="371"/>
      <c r="AK1" s="371"/>
      <c r="AL1" s="371"/>
      <c r="AM1" s="371"/>
      <c r="AN1" s="373"/>
      <c r="AO1" s="373"/>
      <c r="AP1" s="373"/>
      <c r="AQ1" s="373"/>
      <c r="AR1" s="373"/>
      <c r="AS1" s="373"/>
      <c r="AT1" s="373"/>
      <c r="AU1" s="373"/>
      <c r="AV1" s="373"/>
      <c r="AW1" s="373"/>
      <c r="AX1" s="373"/>
      <c r="AY1" s="373"/>
      <c r="AZ1" s="373"/>
      <c r="BA1" s="373"/>
      <c r="BB1" s="373"/>
      <c r="BC1" s="373"/>
      <c r="BD1" s="373"/>
      <c r="BE1" s="373"/>
      <c r="BF1" s="373"/>
      <c r="BG1" s="373"/>
      <c r="BH1" s="373"/>
      <c r="BI1" s="373"/>
      <c r="BJ1" s="373"/>
      <c r="BK1" s="373"/>
      <c r="BL1" s="373"/>
      <c r="BM1" s="373"/>
      <c r="BN1" s="373"/>
      <c r="BO1" s="373"/>
      <c r="BP1" s="373"/>
      <c r="BQ1" s="373"/>
      <c r="BR1" s="373"/>
      <c r="BS1" s="373"/>
      <c r="BT1" s="373"/>
      <c r="BU1" s="373"/>
      <c r="BV1" s="373"/>
      <c r="BW1" s="373"/>
      <c r="BX1" s="373"/>
      <c r="BY1" s="373"/>
      <c r="BZ1" s="373"/>
      <c r="CA1" s="373"/>
      <c r="CB1" s="373"/>
      <c r="CC1" s="373"/>
      <c r="CD1" s="373"/>
      <c r="CE1" s="373"/>
      <c r="CF1" s="373"/>
      <c r="CG1" s="373"/>
      <c r="CH1" s="373"/>
      <c r="CI1" s="373"/>
      <c r="CJ1" s="373"/>
      <c r="CK1" s="373"/>
      <c r="CL1" s="373"/>
      <c r="CM1" s="373"/>
      <c r="CN1" s="373"/>
      <c r="CO1" s="373"/>
      <c r="CP1" s="373"/>
      <c r="CQ1" s="373"/>
      <c r="CR1" s="373"/>
      <c r="CS1" s="373"/>
      <c r="CT1" s="373"/>
      <c r="CU1" s="373"/>
      <c r="CV1" s="373"/>
      <c r="CW1" s="373"/>
      <c r="CX1" s="373"/>
      <c r="CY1" s="373"/>
      <c r="CZ1" s="373"/>
      <c r="DA1" s="373"/>
      <c r="DB1" s="373"/>
      <c r="DC1" s="373"/>
      <c r="DD1" s="373"/>
      <c r="DE1" s="373"/>
      <c r="DF1" s="373"/>
      <c r="DG1" s="373"/>
      <c r="DH1" s="373"/>
      <c r="DI1" s="373"/>
      <c r="DJ1" s="373"/>
      <c r="DK1" s="373"/>
      <c r="DL1" s="373"/>
      <c r="DM1" s="373"/>
      <c r="DN1" s="373"/>
      <c r="DO1" s="373"/>
      <c r="DP1" s="579" t="s">
        <v>704</v>
      </c>
      <c r="DQ1" s="580"/>
      <c r="DR1" s="578"/>
      <c r="DS1" s="578"/>
      <c r="DT1" s="578"/>
      <c r="DU1" s="578"/>
      <c r="DV1" s="578"/>
      <c r="DW1" s="578"/>
      <c r="DX1" s="578"/>
      <c r="DY1" s="578"/>
      <c r="DZ1" s="578"/>
      <c r="EA1" s="578"/>
      <c r="EB1" s="578"/>
      <c r="EC1" s="578"/>
      <c r="ED1" s="578"/>
      <c r="EE1" s="374"/>
      <c r="EF1" s="374"/>
      <c r="EG1" s="374"/>
      <c r="EH1" s="374"/>
      <c r="EI1" s="374"/>
      <c r="EJ1" s="374"/>
      <c r="EK1" s="374"/>
      <c r="EL1" s="374"/>
      <c r="EM1" s="375"/>
      <c r="EN1" s="374"/>
      <c r="EO1" s="374"/>
      <c r="EP1" s="374"/>
      <c r="EQ1" s="374"/>
      <c r="ER1" s="374"/>
      <c r="ES1" s="374"/>
      <c r="ET1" s="374"/>
    </row>
    <row r="2" spans="1:150" ht="19.5" thickBot="1">
      <c r="A2" s="541" t="s">
        <v>705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246"/>
      <c r="M2" s="246"/>
      <c r="N2" s="247"/>
      <c r="O2" s="246"/>
      <c r="P2" s="246"/>
      <c r="Q2" s="246"/>
      <c r="R2" s="246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11"/>
      <c r="AE2" s="248"/>
      <c r="AF2" s="248"/>
      <c r="AG2" s="248"/>
      <c r="AH2" s="248"/>
      <c r="AI2" s="248"/>
      <c r="AJ2" s="248"/>
      <c r="AK2" s="248"/>
      <c r="AL2" s="248"/>
      <c r="AM2" s="248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2"/>
      <c r="CG2" s="212"/>
      <c r="CH2" s="212"/>
      <c r="CI2" s="212"/>
      <c r="CJ2" s="212"/>
      <c r="CK2" s="212"/>
      <c r="CL2" s="212"/>
      <c r="CM2" s="212"/>
      <c r="CN2" s="212"/>
      <c r="CO2" s="212"/>
      <c r="CP2" s="212"/>
      <c r="CQ2" s="212"/>
      <c r="CR2" s="212"/>
      <c r="CS2" s="212"/>
      <c r="CT2" s="212"/>
      <c r="CU2" s="212"/>
      <c r="CV2" s="212"/>
      <c r="CW2" s="212"/>
      <c r="CX2" s="212"/>
      <c r="CY2" s="212"/>
      <c r="CZ2" s="212"/>
      <c r="DA2" s="212"/>
      <c r="DB2" s="212"/>
      <c r="DC2" s="212"/>
      <c r="DD2" s="212"/>
      <c r="DE2" s="212"/>
      <c r="DF2" s="212"/>
      <c r="DG2" s="212"/>
      <c r="DH2" s="212"/>
      <c r="DI2" s="212"/>
      <c r="DJ2" s="212"/>
      <c r="DK2" s="212"/>
      <c r="DL2" s="212"/>
      <c r="DM2" s="212"/>
      <c r="DN2" s="212"/>
      <c r="DO2" s="212"/>
      <c r="DP2" s="249"/>
      <c r="DQ2" s="250"/>
      <c r="DR2" s="212"/>
      <c r="DS2" s="212"/>
      <c r="DT2" s="251" t="s">
        <v>746</v>
      </c>
      <c r="DU2" s="251"/>
      <c r="DV2" s="212"/>
      <c r="DW2" s="212"/>
      <c r="DX2" s="212"/>
      <c r="DY2" s="212"/>
      <c r="DZ2" s="212"/>
      <c r="EA2" s="212"/>
      <c r="EB2" s="212"/>
      <c r="EC2" s="212"/>
      <c r="ED2" s="212"/>
      <c r="EE2" s="219"/>
      <c r="EF2" s="219"/>
      <c r="EG2" s="219"/>
      <c r="EH2" s="219"/>
      <c r="EI2" s="219"/>
      <c r="EJ2" s="219"/>
      <c r="EK2" s="219"/>
      <c r="EL2" s="219"/>
      <c r="EM2" s="245"/>
      <c r="EN2" s="219"/>
      <c r="EO2" s="219"/>
      <c r="EP2" s="219"/>
      <c r="EQ2" s="219"/>
      <c r="ER2" s="219"/>
      <c r="ES2" s="219"/>
      <c r="ET2" s="219"/>
    </row>
    <row r="3" spans="1:150" ht="16.5" thickBot="1">
      <c r="A3" s="542" t="s">
        <v>706</v>
      </c>
      <c r="B3" s="544" t="s">
        <v>747</v>
      </c>
      <c r="C3" s="526" t="s">
        <v>707</v>
      </c>
      <c r="D3" s="544" t="s">
        <v>708</v>
      </c>
      <c r="E3" s="544" t="s">
        <v>709</v>
      </c>
      <c r="F3" s="526" t="s">
        <v>977</v>
      </c>
      <c r="G3" s="526" t="s">
        <v>978</v>
      </c>
      <c r="H3" s="544" t="s">
        <v>710</v>
      </c>
      <c r="I3" s="526" t="s">
        <v>833</v>
      </c>
      <c r="J3" s="526" t="s">
        <v>711</v>
      </c>
      <c r="K3" s="544" t="s">
        <v>712</v>
      </c>
      <c r="L3" s="526" t="s">
        <v>979</v>
      </c>
      <c r="M3" s="526" t="s">
        <v>714</v>
      </c>
      <c r="N3" s="529" t="s">
        <v>980</v>
      </c>
      <c r="O3" s="532" t="s">
        <v>716</v>
      </c>
      <c r="P3" s="533"/>
      <c r="Q3" s="534"/>
      <c r="R3" s="212"/>
      <c r="S3" s="538" t="s">
        <v>718</v>
      </c>
      <c r="T3" s="538"/>
      <c r="U3" s="538"/>
      <c r="V3" s="538"/>
      <c r="W3" s="538"/>
      <c r="X3" s="538"/>
      <c r="Y3" s="538"/>
      <c r="Z3" s="538"/>
      <c r="AA3" s="538"/>
      <c r="AB3" s="538"/>
      <c r="AC3" s="538"/>
      <c r="AD3" s="538"/>
      <c r="AE3" s="538"/>
      <c r="AF3" s="538"/>
      <c r="AG3" s="538"/>
      <c r="AH3" s="538"/>
      <c r="AI3" s="538"/>
      <c r="AJ3" s="538"/>
      <c r="AK3" s="538"/>
      <c r="AL3" s="571"/>
      <c r="AM3" s="539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212"/>
      <c r="CC3" s="212"/>
      <c r="CD3" s="212"/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/>
      <c r="CR3" s="212"/>
      <c r="CS3" s="212"/>
      <c r="CT3" s="212"/>
      <c r="CU3" s="212"/>
      <c r="CV3" s="212"/>
      <c r="CW3" s="212"/>
      <c r="CX3" s="212"/>
      <c r="CY3" s="212"/>
      <c r="CZ3" s="212"/>
      <c r="DA3" s="212"/>
      <c r="DB3" s="212"/>
      <c r="DC3" s="212"/>
      <c r="DD3" s="212"/>
      <c r="DE3" s="212"/>
      <c r="DF3" s="212"/>
      <c r="DG3" s="212"/>
      <c r="DH3" s="212"/>
      <c r="DI3" s="212"/>
      <c r="DJ3" s="212"/>
      <c r="DK3" s="212"/>
      <c r="DL3" s="212"/>
      <c r="DM3" s="212"/>
      <c r="DN3" s="212"/>
      <c r="DO3" s="212"/>
      <c r="DP3" s="252"/>
      <c r="DQ3" s="222"/>
      <c r="EM3" s="252"/>
    </row>
    <row r="4" spans="1:150" ht="26.25" thickBot="1">
      <c r="A4" s="543"/>
      <c r="B4" s="545"/>
      <c r="C4" s="527"/>
      <c r="D4" s="545"/>
      <c r="E4" s="545"/>
      <c r="F4" s="527"/>
      <c r="G4" s="527"/>
      <c r="H4" s="545"/>
      <c r="I4" s="527"/>
      <c r="J4" s="527"/>
      <c r="K4" s="545"/>
      <c r="L4" s="527"/>
      <c r="M4" s="527"/>
      <c r="N4" s="530"/>
      <c r="O4" s="535"/>
      <c r="P4" s="536"/>
      <c r="Q4" s="537"/>
      <c r="R4" s="376"/>
      <c r="S4" s="521" t="s">
        <v>719</v>
      </c>
      <c r="T4" s="521"/>
      <c r="U4" s="521"/>
      <c r="V4" s="521"/>
      <c r="W4" s="521"/>
      <c r="X4" s="521"/>
      <c r="Y4" s="521" t="s">
        <v>354</v>
      </c>
      <c r="Z4" s="521"/>
      <c r="AA4" s="521"/>
      <c r="AB4" s="521"/>
      <c r="AC4" s="521"/>
      <c r="AD4" s="521" t="s">
        <v>347</v>
      </c>
      <c r="AE4" s="521"/>
      <c r="AF4" s="521"/>
      <c r="AG4" s="521"/>
      <c r="AH4" s="521"/>
      <c r="AI4" s="521" t="s">
        <v>720</v>
      </c>
      <c r="AJ4" s="521"/>
      <c r="AK4" s="521"/>
      <c r="AL4" s="567"/>
      <c r="AM4" s="522"/>
      <c r="AN4" s="521" t="s">
        <v>721</v>
      </c>
      <c r="AO4" s="521"/>
      <c r="AP4" s="521"/>
      <c r="AQ4" s="567"/>
      <c r="AR4" s="522"/>
      <c r="AS4" s="521" t="s">
        <v>722</v>
      </c>
      <c r="AT4" s="521"/>
      <c r="AU4" s="521"/>
      <c r="AV4" s="567"/>
      <c r="AW4" s="522"/>
      <c r="AX4" s="521" t="s">
        <v>723</v>
      </c>
      <c r="AY4" s="521"/>
      <c r="AZ4" s="521"/>
      <c r="BA4" s="567"/>
      <c r="BB4" s="522"/>
      <c r="BC4" s="521" t="s">
        <v>724</v>
      </c>
      <c r="BD4" s="521"/>
      <c r="BE4" s="521"/>
      <c r="BF4" s="567"/>
      <c r="BG4" s="522"/>
      <c r="BH4" s="521" t="s">
        <v>725</v>
      </c>
      <c r="BI4" s="521"/>
      <c r="BJ4" s="521"/>
      <c r="BK4" s="567"/>
      <c r="BL4" s="522"/>
      <c r="BM4" s="521" t="s">
        <v>726</v>
      </c>
      <c r="BN4" s="521"/>
      <c r="BO4" s="521"/>
      <c r="BP4" s="567"/>
      <c r="BQ4" s="522"/>
      <c r="BR4" s="521" t="s">
        <v>727</v>
      </c>
      <c r="BS4" s="521"/>
      <c r="BT4" s="521"/>
      <c r="BU4" s="567"/>
      <c r="BV4" s="522"/>
      <c r="BW4" s="521" t="s">
        <v>728</v>
      </c>
      <c r="BX4" s="521"/>
      <c r="BY4" s="521"/>
      <c r="BZ4" s="567"/>
      <c r="CA4" s="522"/>
      <c r="CB4" s="521" t="s">
        <v>729</v>
      </c>
      <c r="CC4" s="521"/>
      <c r="CD4" s="521"/>
      <c r="CE4" s="567"/>
      <c r="CF4" s="522"/>
      <c r="CG4" s="521" t="s">
        <v>730</v>
      </c>
      <c r="CH4" s="521"/>
      <c r="CI4" s="521"/>
      <c r="CJ4" s="567"/>
      <c r="CK4" s="522"/>
      <c r="CL4" s="521" t="s">
        <v>731</v>
      </c>
      <c r="CM4" s="521"/>
      <c r="CN4" s="521"/>
      <c r="CO4" s="567"/>
      <c r="CP4" s="522"/>
      <c r="CQ4" s="521" t="s">
        <v>732</v>
      </c>
      <c r="CR4" s="521"/>
      <c r="CS4" s="521"/>
      <c r="CT4" s="567"/>
      <c r="CU4" s="522"/>
      <c r="CV4" s="521" t="s">
        <v>733</v>
      </c>
      <c r="CW4" s="521"/>
      <c r="CX4" s="521"/>
      <c r="CY4" s="567"/>
      <c r="CZ4" s="522"/>
      <c r="DA4" s="521" t="s">
        <v>734</v>
      </c>
      <c r="DB4" s="521"/>
      <c r="DC4" s="521"/>
      <c r="DD4" s="567"/>
      <c r="DE4" s="522"/>
      <c r="DF4" s="521" t="s">
        <v>735</v>
      </c>
      <c r="DG4" s="521"/>
      <c r="DH4" s="521"/>
      <c r="DI4" s="567"/>
      <c r="DJ4" s="522"/>
      <c r="DK4" s="521" t="s">
        <v>736</v>
      </c>
      <c r="DL4" s="521"/>
      <c r="DM4" s="521"/>
      <c r="DN4" s="567"/>
      <c r="DO4" s="522"/>
      <c r="DP4" s="523" t="s">
        <v>737</v>
      </c>
      <c r="DQ4" s="524"/>
      <c r="DR4" s="524"/>
      <c r="DS4" s="525"/>
      <c r="DT4" s="550" t="s">
        <v>755</v>
      </c>
      <c r="DU4" s="524"/>
      <c r="DV4" s="524"/>
      <c r="DW4" s="524"/>
      <c r="DX4" s="524"/>
      <c r="DY4" s="524"/>
      <c r="DZ4" s="524"/>
      <c r="EA4" s="524"/>
      <c r="EB4" s="524"/>
      <c r="EC4" s="524"/>
      <c r="ED4" s="524"/>
      <c r="EE4" s="551"/>
      <c r="EF4" s="253"/>
      <c r="EG4" s="253"/>
      <c r="EH4" s="253"/>
      <c r="EI4" s="253"/>
      <c r="EJ4" s="253"/>
      <c r="EK4" s="253"/>
      <c r="EL4" s="253"/>
      <c r="EM4" s="311" t="s">
        <v>757</v>
      </c>
      <c r="EN4" s="256"/>
      <c r="EO4" s="256"/>
      <c r="EP4" s="256"/>
      <c r="EQ4" s="256"/>
      <c r="ER4" s="256"/>
      <c r="ES4" s="256"/>
      <c r="ET4" s="256"/>
    </row>
    <row r="5" spans="1:150" ht="26.25" thickBot="1">
      <c r="A5" s="543"/>
      <c r="B5" s="545"/>
      <c r="C5" s="528"/>
      <c r="D5" s="545"/>
      <c r="E5" s="545"/>
      <c r="F5" s="528"/>
      <c r="G5" s="528"/>
      <c r="H5" s="545"/>
      <c r="I5" s="528"/>
      <c r="J5" s="528"/>
      <c r="K5" s="545"/>
      <c r="L5" s="528"/>
      <c r="M5" s="527"/>
      <c r="N5" s="531"/>
      <c r="O5" s="225" t="s">
        <v>738</v>
      </c>
      <c r="P5" s="226" t="s">
        <v>739</v>
      </c>
      <c r="Q5" s="226" t="s">
        <v>740</v>
      </c>
      <c r="R5" s="228" t="s">
        <v>977</v>
      </c>
      <c r="S5" s="227" t="s">
        <v>741</v>
      </c>
      <c r="T5" s="227" t="s">
        <v>742</v>
      </c>
      <c r="U5" s="228" t="s">
        <v>739</v>
      </c>
      <c r="V5" s="228" t="s">
        <v>740</v>
      </c>
      <c r="W5" s="228" t="s">
        <v>977</v>
      </c>
      <c r="X5" s="226" t="s">
        <v>738</v>
      </c>
      <c r="Y5" s="227" t="s">
        <v>742</v>
      </c>
      <c r="Z5" s="228" t="s">
        <v>743</v>
      </c>
      <c r="AA5" s="228" t="s">
        <v>740</v>
      </c>
      <c r="AB5" s="228" t="s">
        <v>977</v>
      </c>
      <c r="AC5" s="226" t="s">
        <v>738</v>
      </c>
      <c r="AD5" s="227" t="s">
        <v>742</v>
      </c>
      <c r="AE5" s="228" t="s">
        <v>743</v>
      </c>
      <c r="AF5" s="228" t="s">
        <v>740</v>
      </c>
      <c r="AG5" s="228" t="s">
        <v>977</v>
      </c>
      <c r="AH5" s="226" t="s">
        <v>738</v>
      </c>
      <c r="AI5" s="227" t="s">
        <v>742</v>
      </c>
      <c r="AJ5" s="228" t="s">
        <v>743</v>
      </c>
      <c r="AK5" s="228" t="s">
        <v>740</v>
      </c>
      <c r="AL5" s="228" t="s">
        <v>977</v>
      </c>
      <c r="AM5" s="229" t="s">
        <v>738</v>
      </c>
      <c r="AN5" s="227" t="s">
        <v>742</v>
      </c>
      <c r="AO5" s="228" t="s">
        <v>743</v>
      </c>
      <c r="AP5" s="228" t="s">
        <v>740</v>
      </c>
      <c r="AQ5" s="228" t="s">
        <v>977</v>
      </c>
      <c r="AR5" s="229" t="s">
        <v>738</v>
      </c>
      <c r="AS5" s="227" t="s">
        <v>742</v>
      </c>
      <c r="AT5" s="228" t="s">
        <v>743</v>
      </c>
      <c r="AU5" s="228" t="s">
        <v>740</v>
      </c>
      <c r="AV5" s="228" t="s">
        <v>977</v>
      </c>
      <c r="AW5" s="229" t="s">
        <v>738</v>
      </c>
      <c r="AX5" s="227" t="s">
        <v>742</v>
      </c>
      <c r="AY5" s="228" t="s">
        <v>743</v>
      </c>
      <c r="AZ5" s="228" t="s">
        <v>740</v>
      </c>
      <c r="BA5" s="228" t="s">
        <v>977</v>
      </c>
      <c r="BB5" s="229" t="s">
        <v>738</v>
      </c>
      <c r="BC5" s="227" t="s">
        <v>742</v>
      </c>
      <c r="BD5" s="228" t="s">
        <v>743</v>
      </c>
      <c r="BE5" s="228" t="s">
        <v>740</v>
      </c>
      <c r="BF5" s="228" t="s">
        <v>977</v>
      </c>
      <c r="BG5" s="229" t="s">
        <v>738</v>
      </c>
      <c r="BH5" s="227" t="s">
        <v>742</v>
      </c>
      <c r="BI5" s="228" t="s">
        <v>743</v>
      </c>
      <c r="BJ5" s="228" t="s">
        <v>740</v>
      </c>
      <c r="BK5" s="228" t="s">
        <v>977</v>
      </c>
      <c r="BL5" s="229" t="s">
        <v>738</v>
      </c>
      <c r="BM5" s="227" t="s">
        <v>742</v>
      </c>
      <c r="BN5" s="228" t="s">
        <v>743</v>
      </c>
      <c r="BO5" s="228" t="s">
        <v>740</v>
      </c>
      <c r="BP5" s="228" t="s">
        <v>977</v>
      </c>
      <c r="BQ5" s="229" t="s">
        <v>738</v>
      </c>
      <c r="BR5" s="227" t="s">
        <v>742</v>
      </c>
      <c r="BS5" s="228" t="s">
        <v>743</v>
      </c>
      <c r="BT5" s="228" t="s">
        <v>740</v>
      </c>
      <c r="BU5" s="228" t="s">
        <v>977</v>
      </c>
      <c r="BV5" s="229" t="s">
        <v>738</v>
      </c>
      <c r="BW5" s="227" t="s">
        <v>742</v>
      </c>
      <c r="BX5" s="228" t="s">
        <v>743</v>
      </c>
      <c r="BY5" s="228" t="s">
        <v>740</v>
      </c>
      <c r="BZ5" s="228" t="s">
        <v>977</v>
      </c>
      <c r="CA5" s="229" t="s">
        <v>738</v>
      </c>
      <c r="CB5" s="227" t="s">
        <v>742</v>
      </c>
      <c r="CC5" s="228" t="s">
        <v>743</v>
      </c>
      <c r="CD5" s="228" t="s">
        <v>740</v>
      </c>
      <c r="CE5" s="228" t="s">
        <v>977</v>
      </c>
      <c r="CF5" s="229" t="s">
        <v>738</v>
      </c>
      <c r="CG5" s="227" t="s">
        <v>742</v>
      </c>
      <c r="CH5" s="228" t="s">
        <v>743</v>
      </c>
      <c r="CI5" s="228" t="s">
        <v>740</v>
      </c>
      <c r="CJ5" s="228" t="s">
        <v>977</v>
      </c>
      <c r="CK5" s="229" t="s">
        <v>738</v>
      </c>
      <c r="CL5" s="227" t="s">
        <v>742</v>
      </c>
      <c r="CM5" s="228" t="s">
        <v>743</v>
      </c>
      <c r="CN5" s="228" t="s">
        <v>740</v>
      </c>
      <c r="CO5" s="228" t="s">
        <v>977</v>
      </c>
      <c r="CP5" s="229" t="s">
        <v>738</v>
      </c>
      <c r="CQ5" s="227" t="s">
        <v>742</v>
      </c>
      <c r="CR5" s="228" t="s">
        <v>743</v>
      </c>
      <c r="CS5" s="228" t="s">
        <v>740</v>
      </c>
      <c r="CT5" s="228" t="s">
        <v>977</v>
      </c>
      <c r="CU5" s="229" t="s">
        <v>738</v>
      </c>
      <c r="CV5" s="227" t="s">
        <v>742</v>
      </c>
      <c r="CW5" s="228" t="s">
        <v>743</v>
      </c>
      <c r="CX5" s="228" t="s">
        <v>740</v>
      </c>
      <c r="CY5" s="228" t="s">
        <v>977</v>
      </c>
      <c r="CZ5" s="229" t="s">
        <v>738</v>
      </c>
      <c r="DA5" s="227" t="s">
        <v>742</v>
      </c>
      <c r="DB5" s="228" t="s">
        <v>743</v>
      </c>
      <c r="DC5" s="228" t="s">
        <v>740</v>
      </c>
      <c r="DD5" s="228" t="s">
        <v>977</v>
      </c>
      <c r="DE5" s="229" t="s">
        <v>738</v>
      </c>
      <c r="DF5" s="227" t="s">
        <v>742</v>
      </c>
      <c r="DG5" s="228" t="s">
        <v>743</v>
      </c>
      <c r="DH5" s="228" t="s">
        <v>740</v>
      </c>
      <c r="DI5" s="228" t="s">
        <v>977</v>
      </c>
      <c r="DJ5" s="229" t="s">
        <v>738</v>
      </c>
      <c r="DK5" s="227" t="s">
        <v>742</v>
      </c>
      <c r="DL5" s="228" t="s">
        <v>743</v>
      </c>
      <c r="DM5" s="228" t="s">
        <v>740</v>
      </c>
      <c r="DN5" s="228" t="s">
        <v>977</v>
      </c>
      <c r="DO5" s="230" t="s">
        <v>738</v>
      </c>
      <c r="DP5" s="257" t="s">
        <v>95</v>
      </c>
      <c r="DQ5" s="233" t="s">
        <v>744</v>
      </c>
      <c r="DR5" s="233" t="s">
        <v>270</v>
      </c>
      <c r="DS5" s="233" t="s">
        <v>744</v>
      </c>
      <c r="DT5" s="258" t="s">
        <v>758</v>
      </c>
      <c r="DU5" s="233" t="s">
        <v>744</v>
      </c>
      <c r="DV5" s="258" t="s">
        <v>759</v>
      </c>
      <c r="DW5" s="233" t="s">
        <v>744</v>
      </c>
      <c r="DX5" s="258" t="s">
        <v>760</v>
      </c>
      <c r="DY5" s="233" t="s">
        <v>744</v>
      </c>
      <c r="DZ5" s="258" t="s">
        <v>761</v>
      </c>
      <c r="EA5" s="233" t="s">
        <v>744</v>
      </c>
      <c r="EB5" s="258" t="s">
        <v>762</v>
      </c>
      <c r="EC5" s="233" t="s">
        <v>744</v>
      </c>
      <c r="ED5" s="258" t="s">
        <v>763</v>
      </c>
      <c r="EE5" s="259" t="s">
        <v>744</v>
      </c>
      <c r="EF5" s="260" t="s">
        <v>764</v>
      </c>
      <c r="EG5" s="260" t="s">
        <v>764</v>
      </c>
      <c r="EH5" s="112" t="s">
        <v>1075</v>
      </c>
      <c r="EI5" s="112" t="s">
        <v>744</v>
      </c>
      <c r="EJ5" s="112" t="s">
        <v>1076</v>
      </c>
      <c r="EK5" s="112" t="s">
        <v>744</v>
      </c>
      <c r="EL5" s="112"/>
      <c r="EM5" s="262" t="s">
        <v>94</v>
      </c>
      <c r="EN5" s="263" t="s">
        <v>767</v>
      </c>
      <c r="EO5" s="263" t="s">
        <v>768</v>
      </c>
      <c r="EP5" s="263" t="s">
        <v>767</v>
      </c>
      <c r="EQ5" s="263" t="s">
        <v>769</v>
      </c>
      <c r="ER5" s="263" t="s">
        <v>767</v>
      </c>
      <c r="ES5" s="263" t="s">
        <v>770</v>
      </c>
      <c r="ET5" s="263" t="s">
        <v>771</v>
      </c>
    </row>
    <row r="6" spans="1:150">
      <c r="A6" s="312">
        <v>1</v>
      </c>
      <c r="B6" s="313">
        <v>2</v>
      </c>
      <c r="C6" s="313"/>
      <c r="D6" s="313">
        <v>3</v>
      </c>
      <c r="E6" s="314">
        <v>4</v>
      </c>
      <c r="F6" s="314">
        <v>5</v>
      </c>
      <c r="G6" s="314">
        <v>6</v>
      </c>
      <c r="H6" s="314">
        <v>5</v>
      </c>
      <c r="I6" s="314"/>
      <c r="J6" s="314">
        <v>6</v>
      </c>
      <c r="K6" s="314">
        <v>7</v>
      </c>
      <c r="L6" s="314">
        <v>8</v>
      </c>
      <c r="M6" s="347"/>
      <c r="N6" s="315">
        <v>9</v>
      </c>
      <c r="O6" s="314">
        <v>10</v>
      </c>
      <c r="P6" s="314"/>
      <c r="Q6" s="314"/>
      <c r="R6" s="314">
        <v>11</v>
      </c>
      <c r="S6" s="314">
        <v>6</v>
      </c>
      <c r="T6" s="314">
        <v>7</v>
      </c>
      <c r="U6" s="314">
        <v>8</v>
      </c>
      <c r="V6" s="314">
        <v>9</v>
      </c>
      <c r="W6" s="314"/>
      <c r="X6" s="314">
        <v>10</v>
      </c>
      <c r="Y6" s="314">
        <v>11</v>
      </c>
      <c r="Z6" s="314">
        <v>12</v>
      </c>
      <c r="AA6" s="314">
        <v>13</v>
      </c>
      <c r="AB6" s="314"/>
      <c r="AC6" s="314">
        <v>14</v>
      </c>
      <c r="AD6" s="314">
        <v>15</v>
      </c>
      <c r="AE6" s="314">
        <v>16</v>
      </c>
      <c r="AF6" s="314">
        <v>17</v>
      </c>
      <c r="AG6" s="314"/>
      <c r="AH6" s="314">
        <v>18</v>
      </c>
      <c r="AI6" s="314">
        <v>19</v>
      </c>
      <c r="AJ6" s="314">
        <v>20</v>
      </c>
      <c r="AK6" s="314">
        <v>21</v>
      </c>
      <c r="AL6" s="317"/>
      <c r="AM6" s="316">
        <v>22</v>
      </c>
      <c r="AN6" s="314">
        <v>19</v>
      </c>
      <c r="AO6" s="314">
        <v>20</v>
      </c>
      <c r="AP6" s="314">
        <v>21</v>
      </c>
      <c r="AQ6" s="317"/>
      <c r="AR6" s="316">
        <v>22</v>
      </c>
      <c r="AS6" s="314">
        <v>19</v>
      </c>
      <c r="AT6" s="314">
        <v>20</v>
      </c>
      <c r="AU6" s="314">
        <v>21</v>
      </c>
      <c r="AV6" s="317"/>
      <c r="AW6" s="316">
        <v>22</v>
      </c>
      <c r="AX6" s="314">
        <v>19</v>
      </c>
      <c r="AY6" s="314">
        <v>20</v>
      </c>
      <c r="AZ6" s="314">
        <v>21</v>
      </c>
      <c r="BA6" s="317"/>
      <c r="BB6" s="316">
        <v>22</v>
      </c>
      <c r="BC6" s="314">
        <v>19</v>
      </c>
      <c r="BD6" s="314">
        <v>20</v>
      </c>
      <c r="BE6" s="314">
        <v>21</v>
      </c>
      <c r="BF6" s="317"/>
      <c r="BG6" s="316">
        <v>22</v>
      </c>
      <c r="BH6" s="314">
        <v>19</v>
      </c>
      <c r="BI6" s="314">
        <v>20</v>
      </c>
      <c r="BJ6" s="314">
        <v>21</v>
      </c>
      <c r="BK6" s="317"/>
      <c r="BL6" s="316">
        <v>22</v>
      </c>
      <c r="BM6" s="314">
        <v>19</v>
      </c>
      <c r="BN6" s="314">
        <v>20</v>
      </c>
      <c r="BO6" s="314">
        <v>21</v>
      </c>
      <c r="BP6" s="317"/>
      <c r="BQ6" s="316">
        <v>22</v>
      </c>
      <c r="BR6" s="314">
        <v>19</v>
      </c>
      <c r="BS6" s="314">
        <v>20</v>
      </c>
      <c r="BT6" s="314">
        <v>21</v>
      </c>
      <c r="BU6" s="317"/>
      <c r="BV6" s="316">
        <v>22</v>
      </c>
      <c r="BW6" s="314">
        <v>19</v>
      </c>
      <c r="BX6" s="314">
        <v>20</v>
      </c>
      <c r="BY6" s="314">
        <v>21</v>
      </c>
      <c r="BZ6" s="317"/>
      <c r="CA6" s="316">
        <v>22</v>
      </c>
      <c r="CB6" s="314">
        <v>19</v>
      </c>
      <c r="CC6" s="314">
        <v>20</v>
      </c>
      <c r="CD6" s="314">
        <v>21</v>
      </c>
      <c r="CE6" s="317"/>
      <c r="CF6" s="316">
        <v>22</v>
      </c>
      <c r="CG6" s="314">
        <v>19</v>
      </c>
      <c r="CH6" s="314">
        <v>20</v>
      </c>
      <c r="CI6" s="314">
        <v>21</v>
      </c>
      <c r="CJ6" s="317"/>
      <c r="CK6" s="316">
        <v>22</v>
      </c>
      <c r="CL6" s="314">
        <v>19</v>
      </c>
      <c r="CM6" s="314">
        <v>20</v>
      </c>
      <c r="CN6" s="314">
        <v>21</v>
      </c>
      <c r="CO6" s="317"/>
      <c r="CP6" s="316">
        <v>22</v>
      </c>
      <c r="CQ6" s="314">
        <v>19</v>
      </c>
      <c r="CR6" s="314">
        <v>20</v>
      </c>
      <c r="CS6" s="314">
        <v>21</v>
      </c>
      <c r="CT6" s="317"/>
      <c r="CU6" s="316">
        <v>22</v>
      </c>
      <c r="CV6" s="314">
        <v>19</v>
      </c>
      <c r="CW6" s="314">
        <v>20</v>
      </c>
      <c r="CX6" s="314">
        <v>21</v>
      </c>
      <c r="CY6" s="317"/>
      <c r="CZ6" s="316">
        <v>22</v>
      </c>
      <c r="DA6" s="314">
        <v>19</v>
      </c>
      <c r="DB6" s="314">
        <v>20</v>
      </c>
      <c r="DC6" s="314">
        <v>21</v>
      </c>
      <c r="DD6" s="317"/>
      <c r="DE6" s="316">
        <v>22</v>
      </c>
      <c r="DF6" s="314">
        <v>19</v>
      </c>
      <c r="DG6" s="314">
        <v>20</v>
      </c>
      <c r="DH6" s="314">
        <v>21</v>
      </c>
      <c r="DI6" s="317"/>
      <c r="DJ6" s="316">
        <v>22</v>
      </c>
      <c r="DK6" s="314">
        <v>19</v>
      </c>
      <c r="DL6" s="314">
        <v>20</v>
      </c>
      <c r="DM6" s="314">
        <v>21</v>
      </c>
      <c r="DN6" s="317"/>
      <c r="DO6" s="317">
        <v>22</v>
      </c>
      <c r="DP6" s="271">
        <v>8</v>
      </c>
      <c r="DQ6" s="272">
        <v>9</v>
      </c>
      <c r="DR6" s="272">
        <v>10</v>
      </c>
      <c r="DS6" s="272">
        <v>11</v>
      </c>
      <c r="DT6" s="272">
        <v>12</v>
      </c>
      <c r="DU6" s="272">
        <v>13</v>
      </c>
      <c r="DV6" s="272">
        <v>14</v>
      </c>
      <c r="DW6" s="272">
        <v>15</v>
      </c>
      <c r="DX6" s="272">
        <v>16</v>
      </c>
      <c r="DY6" s="272">
        <v>17</v>
      </c>
      <c r="DZ6" s="272">
        <v>18</v>
      </c>
      <c r="EA6" s="272">
        <v>19</v>
      </c>
      <c r="EB6" s="272">
        <v>20</v>
      </c>
      <c r="EC6" s="272">
        <v>21</v>
      </c>
      <c r="ED6" s="272">
        <v>22</v>
      </c>
      <c r="EE6" s="273">
        <v>23</v>
      </c>
      <c r="EM6" s="252"/>
    </row>
    <row r="7" spans="1:150" ht="25.5">
      <c r="A7" s="319"/>
      <c r="B7" s="276" t="s">
        <v>1077</v>
      </c>
      <c r="C7" s="338"/>
      <c r="D7" s="277"/>
      <c r="E7" s="305"/>
      <c r="F7" s="305"/>
      <c r="G7" s="305"/>
      <c r="H7" s="278"/>
      <c r="I7" s="280">
        <f t="shared" ref="I7:I13" si="0">SUM(J7-G7/20)</f>
        <v>0</v>
      </c>
      <c r="J7" s="280">
        <f t="shared" ref="J7" si="1">SUM((G7*6*21)/(8*20*100))+(G7/20)</f>
        <v>0</v>
      </c>
      <c r="K7" s="278"/>
      <c r="L7" s="351"/>
      <c r="M7" s="377">
        <f t="shared" ref="M7:M12" si="2">SUM(L7*I7)</f>
        <v>0</v>
      </c>
      <c r="N7" s="304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39"/>
      <c r="AM7" s="339"/>
      <c r="AN7" s="352"/>
      <c r="AO7" s="352"/>
      <c r="AP7" s="352"/>
      <c r="AQ7" s="352"/>
      <c r="AR7" s="352"/>
      <c r="AS7" s="352"/>
      <c r="AT7" s="352"/>
      <c r="AU7" s="352"/>
      <c r="AV7" s="352"/>
      <c r="AW7" s="352"/>
      <c r="AX7" s="352"/>
      <c r="AY7" s="352"/>
      <c r="AZ7" s="352"/>
      <c r="BA7" s="352"/>
      <c r="BB7" s="352"/>
      <c r="BC7" s="352"/>
      <c r="BD7" s="352"/>
      <c r="BE7" s="352"/>
      <c r="BF7" s="352"/>
      <c r="BG7" s="352"/>
      <c r="BH7" s="352"/>
      <c r="BI7" s="352"/>
      <c r="BJ7" s="352"/>
      <c r="BK7" s="352"/>
      <c r="BL7" s="352"/>
      <c r="BM7" s="352"/>
      <c r="BN7" s="352"/>
      <c r="BO7" s="352"/>
      <c r="BP7" s="352"/>
      <c r="BQ7" s="352"/>
      <c r="BR7" s="352"/>
      <c r="BS7" s="352"/>
      <c r="BT7" s="352"/>
      <c r="BU7" s="352"/>
      <c r="BV7" s="352"/>
      <c r="BW7" s="352"/>
      <c r="BX7" s="352"/>
      <c r="BY7" s="352"/>
      <c r="BZ7" s="352"/>
      <c r="CA7" s="352"/>
      <c r="CB7" s="352"/>
      <c r="CC7" s="352"/>
      <c r="CD7" s="352"/>
      <c r="CE7" s="352"/>
      <c r="CF7" s="352"/>
      <c r="CG7" s="352"/>
      <c r="CH7" s="352"/>
      <c r="CI7" s="352"/>
      <c r="CJ7" s="352"/>
      <c r="CK7" s="352"/>
      <c r="CL7" s="352"/>
      <c r="CM7" s="352"/>
      <c r="CN7" s="352"/>
      <c r="CO7" s="352"/>
      <c r="CP7" s="352"/>
      <c r="CQ7" s="352"/>
      <c r="CR7" s="352"/>
      <c r="CS7" s="352"/>
      <c r="CT7" s="352"/>
      <c r="CU7" s="352"/>
      <c r="CV7" s="352"/>
      <c r="CW7" s="352"/>
      <c r="CX7" s="352"/>
      <c r="CY7" s="352"/>
      <c r="CZ7" s="352"/>
      <c r="DA7" s="352"/>
      <c r="DB7" s="352"/>
      <c r="DC7" s="352"/>
      <c r="DD7" s="352"/>
      <c r="DE7" s="352"/>
      <c r="DF7" s="352"/>
      <c r="DG7" s="352"/>
      <c r="DH7" s="352"/>
      <c r="DI7" s="352"/>
      <c r="DJ7" s="352"/>
      <c r="DK7" s="352"/>
      <c r="DL7" s="352"/>
      <c r="DM7" s="352"/>
      <c r="DN7" s="352"/>
      <c r="DO7" s="352"/>
      <c r="DP7" s="354"/>
      <c r="DQ7" s="305"/>
      <c r="DR7" s="305"/>
      <c r="DS7" s="305"/>
      <c r="DT7" s="305"/>
      <c r="DU7" s="305"/>
      <c r="DV7" s="305"/>
      <c r="DW7" s="305"/>
      <c r="DX7" s="305"/>
      <c r="DY7" s="305"/>
      <c r="DZ7" s="305"/>
      <c r="EA7" s="305"/>
      <c r="EB7" s="305"/>
      <c r="EC7" s="305"/>
      <c r="ED7" s="305"/>
      <c r="EE7" s="355"/>
      <c r="EF7" s="286"/>
      <c r="EG7" s="286"/>
      <c r="EH7" s="131"/>
      <c r="EI7" s="131"/>
      <c r="EJ7" s="131"/>
      <c r="EK7" s="131"/>
      <c r="EL7" s="131"/>
      <c r="EM7" s="290"/>
      <c r="EN7" s="131"/>
      <c r="EO7" s="131"/>
      <c r="EP7" s="131"/>
      <c r="EQ7" s="131"/>
      <c r="ER7" s="131"/>
      <c r="ES7" s="131"/>
      <c r="ET7" s="131"/>
    </row>
    <row r="8" spans="1:150" ht="51">
      <c r="A8" s="319">
        <v>1</v>
      </c>
      <c r="B8" s="356" t="s">
        <v>1078</v>
      </c>
      <c r="C8" s="356" t="s">
        <v>1079</v>
      </c>
      <c r="D8" s="293" t="s">
        <v>830</v>
      </c>
      <c r="E8" s="279">
        <v>34000</v>
      </c>
      <c r="F8" s="378">
        <v>4000</v>
      </c>
      <c r="G8" s="379">
        <f>SUM(E8:F8)</f>
        <v>38000</v>
      </c>
      <c r="H8" s="278">
        <v>20</v>
      </c>
      <c r="I8" s="280">
        <f t="shared" si="0"/>
        <v>299.25</v>
      </c>
      <c r="J8" s="280">
        <f>SUM((G8*6*21)/(8*20*100))+(G8/20)</f>
        <v>2199.25</v>
      </c>
      <c r="K8" s="279" t="s">
        <v>1080</v>
      </c>
      <c r="L8" s="351">
        <v>18</v>
      </c>
      <c r="M8" s="377">
        <f t="shared" si="2"/>
        <v>5386.5</v>
      </c>
      <c r="N8" s="280">
        <f>SUM(L8*J8)</f>
        <v>39586.5</v>
      </c>
      <c r="O8" s="279">
        <f>SUM(P8:Q8)</f>
        <v>2199</v>
      </c>
      <c r="P8" s="279">
        <f t="shared" ref="P8:R12" si="3">SUM(U8,Z8,AE8,AJ8,AO8,AT8,AY8,BD8,BI8,BN8,BS8,BX8,CC8,CH8,CM8,CR8,CW8,DB8,DG8,DL8)</f>
        <v>1058</v>
      </c>
      <c r="Q8" s="279">
        <f t="shared" si="3"/>
        <v>1141</v>
      </c>
      <c r="R8" s="279">
        <f t="shared" si="3"/>
        <v>0</v>
      </c>
      <c r="S8" s="328" t="s">
        <v>1081</v>
      </c>
      <c r="T8" s="279" t="s">
        <v>801</v>
      </c>
      <c r="U8" s="279">
        <v>1058</v>
      </c>
      <c r="V8" s="279">
        <v>1141</v>
      </c>
      <c r="W8" s="279"/>
      <c r="X8" s="296">
        <f>SUM(U8:W8)</f>
        <v>2199</v>
      </c>
      <c r="Y8" s="279"/>
      <c r="Z8" s="279"/>
      <c r="AA8" s="279"/>
      <c r="AB8" s="279"/>
      <c r="AC8" s="296">
        <f>SUM(Z8:AA8)</f>
        <v>0</v>
      </c>
      <c r="AD8" s="305"/>
      <c r="AE8" s="305"/>
      <c r="AF8" s="305"/>
      <c r="AG8" s="305"/>
      <c r="AH8" s="296">
        <f>SUM(AE8:AF8)</f>
        <v>0</v>
      </c>
      <c r="AI8" s="305"/>
      <c r="AJ8" s="305"/>
      <c r="AK8" s="305"/>
      <c r="AL8" s="339"/>
      <c r="AM8" s="296">
        <f>SUM(AJ8:AK8)</f>
        <v>0</v>
      </c>
      <c r="AN8" s="352"/>
      <c r="AO8" s="352"/>
      <c r="AP8" s="352"/>
      <c r="AQ8" s="352"/>
      <c r="AR8" s="296">
        <f>SUM(AO8:AP8)</f>
        <v>0</v>
      </c>
      <c r="AS8" s="352"/>
      <c r="AT8" s="352"/>
      <c r="AU8" s="352"/>
      <c r="AV8" s="352"/>
      <c r="AW8" s="296">
        <f>SUM(AT8:AU8)</f>
        <v>0</v>
      </c>
      <c r="AX8" s="352"/>
      <c r="AY8" s="352"/>
      <c r="AZ8" s="352"/>
      <c r="BA8" s="352"/>
      <c r="BB8" s="296">
        <f>SUM(AY8:AZ8)</f>
        <v>0</v>
      </c>
      <c r="BC8" s="352"/>
      <c r="BD8" s="352"/>
      <c r="BE8" s="352"/>
      <c r="BF8" s="352"/>
      <c r="BG8" s="296">
        <f>SUM(BD8:BE8)</f>
        <v>0</v>
      </c>
      <c r="BH8" s="352"/>
      <c r="BI8" s="352"/>
      <c r="BJ8" s="352"/>
      <c r="BK8" s="352"/>
      <c r="BL8" s="296">
        <f>SUM(BI8:BJ8)</f>
        <v>0</v>
      </c>
      <c r="BM8" s="352"/>
      <c r="BN8" s="352"/>
      <c r="BO8" s="352"/>
      <c r="BP8" s="352"/>
      <c r="BQ8" s="296">
        <f>SUM(BN8:BO8)</f>
        <v>0</v>
      </c>
      <c r="BR8" s="352"/>
      <c r="BS8" s="352"/>
      <c r="BT8" s="352"/>
      <c r="BU8" s="352"/>
      <c r="BV8" s="296">
        <f>SUM(BS8:BT8)</f>
        <v>0</v>
      </c>
      <c r="BW8" s="352"/>
      <c r="BX8" s="352"/>
      <c r="BY8" s="352"/>
      <c r="BZ8" s="352"/>
      <c r="CA8" s="296">
        <f>SUM(BX8:BY8)</f>
        <v>0</v>
      </c>
      <c r="CB8" s="352"/>
      <c r="CC8" s="352"/>
      <c r="CD8" s="352"/>
      <c r="CE8" s="352"/>
      <c r="CF8" s="352"/>
      <c r="CG8" s="352"/>
      <c r="CH8" s="352"/>
      <c r="CI8" s="352"/>
      <c r="CJ8" s="352"/>
      <c r="CK8" s="352"/>
      <c r="CL8" s="352"/>
      <c r="CM8" s="352"/>
      <c r="CN8" s="352"/>
      <c r="CO8" s="352"/>
      <c r="CP8" s="352"/>
      <c r="CQ8" s="352"/>
      <c r="CR8" s="352"/>
      <c r="CS8" s="352"/>
      <c r="CT8" s="352"/>
      <c r="CU8" s="352"/>
      <c r="CV8" s="352"/>
      <c r="CW8" s="352"/>
      <c r="CX8" s="352"/>
      <c r="CY8" s="352"/>
      <c r="CZ8" s="352"/>
      <c r="DA8" s="352"/>
      <c r="DB8" s="352"/>
      <c r="DC8" s="352"/>
      <c r="DD8" s="352"/>
      <c r="DE8" s="352"/>
      <c r="DF8" s="352"/>
      <c r="DG8" s="352"/>
      <c r="DH8" s="352"/>
      <c r="DI8" s="352"/>
      <c r="DJ8" s="352"/>
      <c r="DK8" s="352"/>
      <c r="DL8" s="352"/>
      <c r="DM8" s="352"/>
      <c r="DN8" s="352"/>
      <c r="DO8" s="352"/>
      <c r="DP8" s="354">
        <v>1</v>
      </c>
      <c r="DQ8" s="305">
        <v>38000</v>
      </c>
      <c r="DR8" s="305"/>
      <c r="DS8" s="305"/>
      <c r="DT8" s="305"/>
      <c r="DU8" s="305"/>
      <c r="DV8" s="305">
        <v>1</v>
      </c>
      <c r="DW8" s="305">
        <v>38000</v>
      </c>
      <c r="DX8" s="305"/>
      <c r="DY8" s="305"/>
      <c r="DZ8" s="305"/>
      <c r="EA8" s="305"/>
      <c r="EB8" s="305"/>
      <c r="EC8" s="305"/>
      <c r="ED8" s="305"/>
      <c r="EE8" s="355"/>
      <c r="EF8" s="302">
        <f t="shared" ref="EF8:EG12" si="4">SUM(ED8,EB8,DZ8,DX8,DV8,DT8)</f>
        <v>1</v>
      </c>
      <c r="EG8" s="302">
        <f t="shared" si="4"/>
        <v>38000</v>
      </c>
      <c r="EH8" s="131">
        <v>1</v>
      </c>
      <c r="EI8" s="131">
        <v>38000</v>
      </c>
      <c r="EJ8" s="131"/>
      <c r="EK8" s="131"/>
      <c r="EL8" s="131"/>
      <c r="EM8" s="290">
        <v>1</v>
      </c>
      <c r="EN8" s="131"/>
      <c r="EO8" s="131"/>
      <c r="EP8" s="131"/>
      <c r="EQ8" s="131"/>
      <c r="ER8" s="131"/>
      <c r="ES8" s="131"/>
      <c r="ET8" s="131"/>
    </row>
    <row r="9" spans="1:150" ht="38.25">
      <c r="A9" s="293">
        <v>2</v>
      </c>
      <c r="B9" s="380" t="s">
        <v>1082</v>
      </c>
      <c r="C9" s="380" t="s">
        <v>1083</v>
      </c>
      <c r="D9" s="380" t="s">
        <v>1034</v>
      </c>
      <c r="E9" s="379">
        <v>34000</v>
      </c>
      <c r="F9" s="381">
        <v>4000</v>
      </c>
      <c r="G9" s="379">
        <f>SUM(E9:F9)</f>
        <v>38000</v>
      </c>
      <c r="H9" s="278">
        <v>20</v>
      </c>
      <c r="I9" s="280">
        <f t="shared" si="0"/>
        <v>299.25</v>
      </c>
      <c r="J9" s="280">
        <f>SUM((G9*6*21)/(8*20*100))+(G9/20)</f>
        <v>2199.25</v>
      </c>
      <c r="K9" s="279" t="s">
        <v>1084</v>
      </c>
      <c r="L9" s="351">
        <v>18</v>
      </c>
      <c r="M9" s="377">
        <f t="shared" si="2"/>
        <v>5386.5</v>
      </c>
      <c r="N9" s="280">
        <f>SUM(L9*J9)</f>
        <v>39586.5</v>
      </c>
      <c r="O9" s="279">
        <f>SUM(P9:Q9)</f>
        <v>31073</v>
      </c>
      <c r="P9" s="279">
        <f t="shared" si="3"/>
        <v>26301</v>
      </c>
      <c r="Q9" s="279">
        <f t="shared" si="3"/>
        <v>4772</v>
      </c>
      <c r="R9" s="279">
        <f t="shared" si="3"/>
        <v>0</v>
      </c>
      <c r="S9" s="328" t="s">
        <v>1085</v>
      </c>
      <c r="T9" s="279" t="s">
        <v>794</v>
      </c>
      <c r="U9" s="279">
        <v>1900</v>
      </c>
      <c r="V9" s="279">
        <v>586</v>
      </c>
      <c r="W9" s="279"/>
      <c r="X9" s="296">
        <f>SUM(U9:W9)</f>
        <v>2486</v>
      </c>
      <c r="Y9" s="279" t="s">
        <v>801</v>
      </c>
      <c r="Z9" s="279">
        <v>1900</v>
      </c>
      <c r="AA9" s="279">
        <v>299</v>
      </c>
      <c r="AB9" s="279"/>
      <c r="AC9" s="296">
        <f>SUM(Z9:AB9)</f>
        <v>2199</v>
      </c>
      <c r="AD9" s="279" t="s">
        <v>802</v>
      </c>
      <c r="AE9" s="279">
        <v>1900</v>
      </c>
      <c r="AF9" s="279">
        <v>299</v>
      </c>
      <c r="AG9" s="305"/>
      <c r="AH9" s="296">
        <f>SUM(AE9:AF9)</f>
        <v>2199</v>
      </c>
      <c r="AI9" s="328" t="s">
        <v>842</v>
      </c>
      <c r="AJ9" s="279">
        <v>1900</v>
      </c>
      <c r="AK9" s="279">
        <v>299</v>
      </c>
      <c r="AL9" s="339"/>
      <c r="AM9" s="296">
        <f>SUM(AJ9:AK9)</f>
        <v>2199</v>
      </c>
      <c r="AN9" s="352" t="s">
        <v>795</v>
      </c>
      <c r="AO9" s="352">
        <v>3800</v>
      </c>
      <c r="AP9" s="352">
        <v>598</v>
      </c>
      <c r="AQ9" s="352"/>
      <c r="AR9" s="296">
        <f>SUM(AO9:AP9)</f>
        <v>4398</v>
      </c>
      <c r="AS9" s="360" t="s">
        <v>1049</v>
      </c>
      <c r="AT9" s="352">
        <v>1900</v>
      </c>
      <c r="AU9" s="352">
        <v>299</v>
      </c>
      <c r="AV9" s="352"/>
      <c r="AW9" s="296">
        <f>SUM(AT9:AU9)</f>
        <v>2199</v>
      </c>
      <c r="AX9" s="352" t="s">
        <v>803</v>
      </c>
      <c r="AY9" s="352">
        <v>1900</v>
      </c>
      <c r="AZ9" s="352">
        <v>299</v>
      </c>
      <c r="BA9" s="352"/>
      <c r="BB9" s="296">
        <f>SUM(AY9:AZ9)</f>
        <v>2199</v>
      </c>
      <c r="BC9" s="365" t="s">
        <v>847</v>
      </c>
      <c r="BD9" s="352">
        <v>1601</v>
      </c>
      <c r="BE9" s="352">
        <v>598</v>
      </c>
      <c r="BF9" s="352"/>
      <c r="BG9" s="296">
        <f>SUM(BD9:BE9)</f>
        <v>2199</v>
      </c>
      <c r="BH9" s="352" t="s">
        <v>848</v>
      </c>
      <c r="BI9" s="352">
        <v>4099</v>
      </c>
      <c r="BJ9" s="352">
        <v>299</v>
      </c>
      <c r="BK9" s="352"/>
      <c r="BL9" s="296">
        <f>SUM(BI9:BJ9)</f>
        <v>4398</v>
      </c>
      <c r="BM9" s="352" t="s">
        <v>853</v>
      </c>
      <c r="BN9" s="352">
        <v>3501</v>
      </c>
      <c r="BO9" s="352">
        <v>897</v>
      </c>
      <c r="BP9" s="352"/>
      <c r="BQ9" s="296">
        <f>SUM(BN9:BO9)</f>
        <v>4398</v>
      </c>
      <c r="BR9" s="361">
        <v>40490</v>
      </c>
      <c r="BS9" s="352">
        <v>1900</v>
      </c>
      <c r="BT9" s="352">
        <v>299</v>
      </c>
      <c r="BU9" s="352"/>
      <c r="BV9" s="296">
        <f>SUM(BS9:BT9)</f>
        <v>2199</v>
      </c>
      <c r="BW9" s="352"/>
      <c r="BX9" s="352"/>
      <c r="BY9" s="352"/>
      <c r="BZ9" s="352"/>
      <c r="CA9" s="296">
        <f>SUM(BX9:BY9)</f>
        <v>0</v>
      </c>
      <c r="CB9" s="352"/>
      <c r="CC9" s="352"/>
      <c r="CD9" s="352"/>
      <c r="CE9" s="352"/>
      <c r="CF9" s="352"/>
      <c r="CG9" s="352"/>
      <c r="CH9" s="352"/>
      <c r="CI9" s="352"/>
      <c r="CJ9" s="352"/>
      <c r="CK9" s="352"/>
      <c r="CL9" s="352"/>
      <c r="CM9" s="352"/>
      <c r="CN9" s="352"/>
      <c r="CO9" s="352"/>
      <c r="CP9" s="352"/>
      <c r="CQ9" s="352"/>
      <c r="CR9" s="352"/>
      <c r="CS9" s="352"/>
      <c r="CT9" s="352"/>
      <c r="CU9" s="352"/>
      <c r="CV9" s="352"/>
      <c r="CW9" s="352"/>
      <c r="CX9" s="352"/>
      <c r="CY9" s="352"/>
      <c r="CZ9" s="352"/>
      <c r="DA9" s="352"/>
      <c r="DB9" s="352"/>
      <c r="DC9" s="352"/>
      <c r="DD9" s="352"/>
      <c r="DE9" s="352"/>
      <c r="DF9" s="352"/>
      <c r="DG9" s="352"/>
      <c r="DH9" s="352"/>
      <c r="DI9" s="352"/>
      <c r="DJ9" s="352"/>
      <c r="DK9" s="352"/>
      <c r="DL9" s="352"/>
      <c r="DM9" s="352"/>
      <c r="DN9" s="352"/>
      <c r="DO9" s="352"/>
      <c r="DP9" s="354">
        <v>1</v>
      </c>
      <c r="DQ9" s="305">
        <v>38000</v>
      </c>
      <c r="DR9" s="305"/>
      <c r="DS9" s="305" t="s">
        <v>773</v>
      </c>
      <c r="DT9" s="305">
        <v>1</v>
      </c>
      <c r="DU9" s="305">
        <v>38000</v>
      </c>
      <c r="DV9" s="305"/>
      <c r="DW9" s="305"/>
      <c r="DX9" s="305"/>
      <c r="DY9" s="305"/>
      <c r="DZ9" s="305"/>
      <c r="EA9" s="305"/>
      <c r="EB9" s="305"/>
      <c r="EC9" s="305"/>
      <c r="ED9" s="305"/>
      <c r="EE9" s="355"/>
      <c r="EF9" s="302">
        <f t="shared" si="4"/>
        <v>1</v>
      </c>
      <c r="EG9" s="302">
        <f t="shared" si="4"/>
        <v>38000</v>
      </c>
      <c r="EH9" s="131"/>
      <c r="EI9" s="131"/>
      <c r="EJ9" s="131">
        <v>1</v>
      </c>
      <c r="EK9" s="131">
        <v>38000</v>
      </c>
      <c r="EL9" s="131"/>
      <c r="EM9" s="290"/>
      <c r="EN9" s="131"/>
      <c r="EO9" s="131">
        <v>1</v>
      </c>
      <c r="EP9" s="131">
        <v>38000</v>
      </c>
      <c r="EQ9" s="131"/>
      <c r="ER9" s="131"/>
      <c r="ES9" s="131"/>
      <c r="ET9" s="131"/>
    </row>
    <row r="10" spans="1:150" ht="48">
      <c r="A10" s="319">
        <v>3</v>
      </c>
      <c r="B10" s="382" t="s">
        <v>1086</v>
      </c>
      <c r="C10" s="382" t="s">
        <v>1087</v>
      </c>
      <c r="D10" s="382" t="s">
        <v>1088</v>
      </c>
      <c r="E10" s="383">
        <v>34000</v>
      </c>
      <c r="F10" s="384">
        <v>4000</v>
      </c>
      <c r="G10" s="379">
        <f>SUM(E10:F10)</f>
        <v>38000</v>
      </c>
      <c r="H10" s="278">
        <v>20</v>
      </c>
      <c r="I10" s="280">
        <f t="shared" si="0"/>
        <v>299.25</v>
      </c>
      <c r="J10" s="280">
        <f>SUM((G10*6*21)/(8*20*100))+(G10/20)</f>
        <v>2199.25</v>
      </c>
      <c r="K10" s="279" t="s">
        <v>1089</v>
      </c>
      <c r="L10" s="351">
        <v>18</v>
      </c>
      <c r="M10" s="377">
        <f t="shared" si="2"/>
        <v>5386.5</v>
      </c>
      <c r="N10" s="280">
        <f>SUM(L10*J10)</f>
        <v>39586.5</v>
      </c>
      <c r="O10" s="279">
        <f>SUM(P10:Q10)</f>
        <v>37745</v>
      </c>
      <c r="P10" s="279">
        <f t="shared" si="3"/>
        <v>32300</v>
      </c>
      <c r="Q10" s="279">
        <f t="shared" si="3"/>
        <v>5445</v>
      </c>
      <c r="R10" s="279">
        <f t="shared" si="3"/>
        <v>0</v>
      </c>
      <c r="S10" s="328" t="s">
        <v>1090</v>
      </c>
      <c r="T10" s="279" t="s">
        <v>794</v>
      </c>
      <c r="U10" s="279">
        <v>1900</v>
      </c>
      <c r="V10" s="279">
        <v>661</v>
      </c>
      <c r="W10" s="279"/>
      <c r="X10" s="296">
        <f>SUM(U10:W10)</f>
        <v>2561</v>
      </c>
      <c r="Y10" s="279" t="s">
        <v>801</v>
      </c>
      <c r="Z10" s="279">
        <v>1900</v>
      </c>
      <c r="AA10" s="279">
        <v>299</v>
      </c>
      <c r="AB10" s="279"/>
      <c r="AC10" s="296">
        <f>SUM(Z10:AB10)</f>
        <v>2199</v>
      </c>
      <c r="AD10" s="279" t="s">
        <v>802</v>
      </c>
      <c r="AE10" s="279">
        <v>3800</v>
      </c>
      <c r="AF10" s="279">
        <v>598</v>
      </c>
      <c r="AG10" s="305"/>
      <c r="AH10" s="296">
        <f>SUM(AE10:AF10)</f>
        <v>4398</v>
      </c>
      <c r="AI10" s="328" t="s">
        <v>988</v>
      </c>
      <c r="AJ10" s="279">
        <v>3800</v>
      </c>
      <c r="AK10" s="279">
        <v>598</v>
      </c>
      <c r="AL10" s="339"/>
      <c r="AM10" s="296">
        <f>SUM(AJ10:AK10)</f>
        <v>4398</v>
      </c>
      <c r="AN10" s="360" t="s">
        <v>1049</v>
      </c>
      <c r="AO10" s="352">
        <v>3800</v>
      </c>
      <c r="AP10" s="352">
        <v>598</v>
      </c>
      <c r="AQ10" s="352"/>
      <c r="AR10" s="296">
        <f>SUM(AO10:AP10)</f>
        <v>4398</v>
      </c>
      <c r="AS10" s="365" t="s">
        <v>847</v>
      </c>
      <c r="AT10" s="352">
        <v>5700</v>
      </c>
      <c r="AU10" s="352">
        <v>897</v>
      </c>
      <c r="AV10" s="352"/>
      <c r="AW10" s="296">
        <f>SUM(AT10:AU10)</f>
        <v>6597</v>
      </c>
      <c r="AX10" s="352" t="s">
        <v>848</v>
      </c>
      <c r="AY10" s="352">
        <v>1900</v>
      </c>
      <c r="AZ10" s="352">
        <v>299</v>
      </c>
      <c r="BA10" s="352"/>
      <c r="BB10" s="296">
        <f>SUM(AY10:AZ10)</f>
        <v>2199</v>
      </c>
      <c r="BC10" s="365" t="s">
        <v>910</v>
      </c>
      <c r="BD10" s="352">
        <v>1900</v>
      </c>
      <c r="BE10" s="352">
        <v>299</v>
      </c>
      <c r="BF10" s="352"/>
      <c r="BG10" s="296">
        <f>SUM(BD10:BE10)</f>
        <v>2199</v>
      </c>
      <c r="BH10" s="364">
        <v>40239</v>
      </c>
      <c r="BI10" s="352">
        <v>1900</v>
      </c>
      <c r="BJ10" s="352">
        <v>299</v>
      </c>
      <c r="BK10" s="352"/>
      <c r="BL10" s="296">
        <f>SUM(BI10:BJ10)</f>
        <v>2199</v>
      </c>
      <c r="BM10" s="352" t="s">
        <v>853</v>
      </c>
      <c r="BN10" s="352">
        <v>1900</v>
      </c>
      <c r="BO10" s="352">
        <v>299</v>
      </c>
      <c r="BP10" s="352"/>
      <c r="BQ10" s="296">
        <f>SUM(BN10:BO10)</f>
        <v>2199</v>
      </c>
      <c r="BR10" s="361">
        <v>40490</v>
      </c>
      <c r="BS10" s="352">
        <v>1900</v>
      </c>
      <c r="BT10" s="352">
        <v>299</v>
      </c>
      <c r="BU10" s="352"/>
      <c r="BV10" s="296">
        <f>SUM(BS10:BT10)</f>
        <v>2199</v>
      </c>
      <c r="BW10" s="352" t="s">
        <v>995</v>
      </c>
      <c r="BX10" s="352">
        <v>1900</v>
      </c>
      <c r="BY10" s="352">
        <v>299</v>
      </c>
      <c r="BZ10" s="352"/>
      <c r="CA10" s="296">
        <f>SUM(BX10:BY10)</f>
        <v>2199</v>
      </c>
      <c r="CB10" s="352"/>
      <c r="CC10" s="352"/>
      <c r="CD10" s="352"/>
      <c r="CE10" s="352"/>
      <c r="CF10" s="352"/>
      <c r="CG10" s="352"/>
      <c r="CH10" s="352"/>
      <c r="CI10" s="352"/>
      <c r="CJ10" s="352"/>
      <c r="CK10" s="352"/>
      <c r="CL10" s="352"/>
      <c r="CM10" s="352"/>
      <c r="CN10" s="352"/>
      <c r="CO10" s="352"/>
      <c r="CP10" s="352"/>
      <c r="CQ10" s="352"/>
      <c r="CR10" s="352"/>
      <c r="CS10" s="352"/>
      <c r="CT10" s="352"/>
      <c r="CU10" s="352"/>
      <c r="CV10" s="352"/>
      <c r="CW10" s="352"/>
      <c r="CX10" s="352"/>
      <c r="CY10" s="352"/>
      <c r="CZ10" s="352"/>
      <c r="DA10" s="352"/>
      <c r="DB10" s="352"/>
      <c r="DC10" s="352"/>
      <c r="DD10" s="352"/>
      <c r="DE10" s="352"/>
      <c r="DF10" s="352"/>
      <c r="DG10" s="352"/>
      <c r="DH10" s="352"/>
      <c r="DI10" s="352"/>
      <c r="DJ10" s="352"/>
      <c r="DK10" s="352"/>
      <c r="DL10" s="352"/>
      <c r="DM10" s="352"/>
      <c r="DN10" s="352"/>
      <c r="DO10" s="352"/>
      <c r="DP10" s="354">
        <v>1</v>
      </c>
      <c r="DQ10" s="305">
        <v>38000</v>
      </c>
      <c r="DR10" s="305"/>
      <c r="DS10" s="305"/>
      <c r="DT10" s="305"/>
      <c r="DU10" s="305"/>
      <c r="DV10" s="305">
        <v>1</v>
      </c>
      <c r="DW10" s="305">
        <v>38000</v>
      </c>
      <c r="DX10" s="305"/>
      <c r="DY10" s="305"/>
      <c r="DZ10" s="305"/>
      <c r="EA10" s="305"/>
      <c r="EB10" s="305"/>
      <c r="EC10" s="305"/>
      <c r="ED10" s="305"/>
      <c r="EE10" s="355"/>
      <c r="EF10" s="302">
        <f t="shared" si="4"/>
        <v>1</v>
      </c>
      <c r="EG10" s="302">
        <f t="shared" si="4"/>
        <v>38000</v>
      </c>
      <c r="EH10" s="131"/>
      <c r="EI10" s="131"/>
      <c r="EJ10" s="131">
        <v>1</v>
      </c>
      <c r="EK10" s="131">
        <v>38000</v>
      </c>
      <c r="EL10" s="131"/>
      <c r="EM10" s="290">
        <v>1</v>
      </c>
      <c r="EN10" s="131"/>
      <c r="EO10" s="131"/>
      <c r="EP10" s="131"/>
      <c r="EQ10" s="131"/>
      <c r="ER10" s="131"/>
      <c r="ES10" s="131"/>
      <c r="ET10" s="131"/>
    </row>
    <row r="11" spans="1:150" ht="51">
      <c r="A11" s="293">
        <v>4</v>
      </c>
      <c r="B11" s="380" t="s">
        <v>1091</v>
      </c>
      <c r="C11" s="380" t="s">
        <v>1092</v>
      </c>
      <c r="D11" s="380" t="s">
        <v>1093</v>
      </c>
      <c r="E11" s="379">
        <v>85000</v>
      </c>
      <c r="F11" s="381">
        <v>10000</v>
      </c>
      <c r="G11" s="379">
        <f>SUM(E11:F11)</f>
        <v>95000</v>
      </c>
      <c r="H11" s="278">
        <v>20</v>
      </c>
      <c r="I11" s="280">
        <f t="shared" si="0"/>
        <v>748.125</v>
      </c>
      <c r="J11" s="280">
        <f>SUM((G11*6*21)/(8*20*100))+(G11/20)</f>
        <v>5498.125</v>
      </c>
      <c r="K11" s="294" t="s">
        <v>1094</v>
      </c>
      <c r="L11" s="351">
        <v>18</v>
      </c>
      <c r="M11" s="377">
        <f t="shared" si="2"/>
        <v>13466.25</v>
      </c>
      <c r="N11" s="280">
        <f>SUM(L11*J11)</f>
        <v>98966.25</v>
      </c>
      <c r="O11" s="279">
        <f>SUM(P11:Q11)</f>
        <v>27771</v>
      </c>
      <c r="P11" s="279">
        <f t="shared" si="3"/>
        <v>23750</v>
      </c>
      <c r="Q11" s="279">
        <f t="shared" si="3"/>
        <v>4021</v>
      </c>
      <c r="R11" s="279">
        <f t="shared" si="3"/>
        <v>0</v>
      </c>
      <c r="S11" s="328" t="s">
        <v>1095</v>
      </c>
      <c r="T11" s="279" t="s">
        <v>794</v>
      </c>
      <c r="U11" s="279">
        <v>4750</v>
      </c>
      <c r="V11" s="279">
        <v>1029</v>
      </c>
      <c r="W11" s="279"/>
      <c r="X11" s="296">
        <f>SUM(U11:W11)</f>
        <v>5779</v>
      </c>
      <c r="Y11" s="279" t="s">
        <v>801</v>
      </c>
      <c r="Z11" s="279">
        <v>4750</v>
      </c>
      <c r="AA11" s="279">
        <v>748</v>
      </c>
      <c r="AB11" s="279"/>
      <c r="AC11" s="296">
        <f>SUM(Z11:AB11)</f>
        <v>5498</v>
      </c>
      <c r="AD11" s="279" t="s">
        <v>802</v>
      </c>
      <c r="AE11" s="279">
        <v>4750</v>
      </c>
      <c r="AF11" s="279">
        <v>748</v>
      </c>
      <c r="AG11" s="305"/>
      <c r="AH11" s="296">
        <f>SUM(AE11:AF11)</f>
        <v>5498</v>
      </c>
      <c r="AI11" s="328" t="s">
        <v>842</v>
      </c>
      <c r="AJ11" s="279">
        <v>4750</v>
      </c>
      <c r="AK11" s="279">
        <v>748</v>
      </c>
      <c r="AL11" s="339"/>
      <c r="AM11" s="296">
        <f>SUM(AJ11:AK11)</f>
        <v>5498</v>
      </c>
      <c r="AN11" s="365" t="s">
        <v>988</v>
      </c>
      <c r="AO11" s="352">
        <v>4750</v>
      </c>
      <c r="AP11" s="352">
        <v>748</v>
      </c>
      <c r="AQ11" s="352"/>
      <c r="AR11" s="296">
        <f>SUM(AO11:AP11)</f>
        <v>5498</v>
      </c>
      <c r="AS11" s="352"/>
      <c r="AT11" s="352"/>
      <c r="AU11" s="352"/>
      <c r="AV11" s="352"/>
      <c r="AW11" s="296">
        <f>SUM(AT11:AU11)</f>
        <v>0</v>
      </c>
      <c r="AX11" s="352"/>
      <c r="AY11" s="352"/>
      <c r="AZ11" s="352"/>
      <c r="BA11" s="352"/>
      <c r="BB11" s="296">
        <f>SUM(AY11:AZ11)</f>
        <v>0</v>
      </c>
      <c r="BC11" s="352"/>
      <c r="BD11" s="352"/>
      <c r="BE11" s="352"/>
      <c r="BF11" s="352"/>
      <c r="BG11" s="296">
        <f>SUM(BD11:BE11)</f>
        <v>0</v>
      </c>
      <c r="BH11" s="352"/>
      <c r="BI11" s="352"/>
      <c r="BJ11" s="352"/>
      <c r="BK11" s="352"/>
      <c r="BL11" s="296">
        <f>SUM(BI11:BJ11)</f>
        <v>0</v>
      </c>
      <c r="BM11" s="352"/>
      <c r="BN11" s="352"/>
      <c r="BO11" s="352"/>
      <c r="BP11" s="352"/>
      <c r="BQ11" s="296">
        <f>SUM(BN11:BO11)</f>
        <v>0</v>
      </c>
      <c r="BR11" s="352"/>
      <c r="BS11" s="352"/>
      <c r="BT11" s="352"/>
      <c r="BU11" s="352"/>
      <c r="BV11" s="296">
        <f>SUM(BS11:BT11)</f>
        <v>0</v>
      </c>
      <c r="BW11" s="352"/>
      <c r="BX11" s="352"/>
      <c r="BY11" s="352"/>
      <c r="BZ11" s="352"/>
      <c r="CA11" s="296">
        <f>SUM(BX11:BY11)</f>
        <v>0</v>
      </c>
      <c r="CB11" s="352"/>
      <c r="CC11" s="352"/>
      <c r="CD11" s="352"/>
      <c r="CE11" s="352"/>
      <c r="CF11" s="352"/>
      <c r="CG11" s="352"/>
      <c r="CH11" s="352"/>
      <c r="CI11" s="352"/>
      <c r="CJ11" s="352"/>
      <c r="CK11" s="352"/>
      <c r="CL11" s="352"/>
      <c r="CM11" s="352"/>
      <c r="CN11" s="352"/>
      <c r="CO11" s="352"/>
      <c r="CP11" s="352"/>
      <c r="CQ11" s="352"/>
      <c r="CR11" s="352"/>
      <c r="CS11" s="352"/>
      <c r="CT11" s="352"/>
      <c r="CU11" s="352"/>
      <c r="CV11" s="352"/>
      <c r="CW11" s="352"/>
      <c r="CX11" s="352"/>
      <c r="CY11" s="352"/>
      <c r="CZ11" s="352"/>
      <c r="DA11" s="352"/>
      <c r="DB11" s="352"/>
      <c r="DC11" s="352"/>
      <c r="DD11" s="352"/>
      <c r="DE11" s="352"/>
      <c r="DF11" s="352"/>
      <c r="DG11" s="352"/>
      <c r="DH11" s="352"/>
      <c r="DI11" s="352"/>
      <c r="DJ11" s="352"/>
      <c r="DK11" s="352"/>
      <c r="DL11" s="352"/>
      <c r="DM11" s="352"/>
      <c r="DN11" s="352"/>
      <c r="DO11" s="352"/>
      <c r="DP11" s="354">
        <v>1</v>
      </c>
      <c r="DQ11" s="305">
        <v>95000</v>
      </c>
      <c r="DR11" s="305"/>
      <c r="DS11" s="305"/>
      <c r="DT11" s="305"/>
      <c r="DU11" s="305"/>
      <c r="DV11" s="305"/>
      <c r="DW11" s="305"/>
      <c r="DX11" s="305"/>
      <c r="DY11" s="305"/>
      <c r="DZ11" s="305"/>
      <c r="EA11" s="305"/>
      <c r="EB11" s="305">
        <v>1</v>
      </c>
      <c r="EC11" s="305">
        <v>95000</v>
      </c>
      <c r="ED11" s="305"/>
      <c r="EE11" s="355"/>
      <c r="EF11" s="302">
        <f t="shared" si="4"/>
        <v>1</v>
      </c>
      <c r="EG11" s="302">
        <f t="shared" si="4"/>
        <v>95000</v>
      </c>
      <c r="EH11" s="131">
        <v>1</v>
      </c>
      <c r="EI11" s="131">
        <v>95000</v>
      </c>
      <c r="EJ11" s="131"/>
      <c r="EK11" s="131"/>
      <c r="EL11" s="131"/>
      <c r="EM11" s="290">
        <v>1</v>
      </c>
      <c r="EN11" s="131"/>
      <c r="EO11" s="131"/>
      <c r="EP11" s="131"/>
      <c r="EQ11" s="131"/>
      <c r="ER11" s="131"/>
      <c r="ES11" s="131"/>
      <c r="ET11" s="131"/>
    </row>
    <row r="12" spans="1:150">
      <c r="A12" s="319"/>
      <c r="B12" s="338"/>
      <c r="C12" s="338"/>
      <c r="D12" s="277"/>
      <c r="E12" s="305"/>
      <c r="F12" s="305"/>
      <c r="G12" s="379">
        <f>SUM(E12:F12)</f>
        <v>0</v>
      </c>
      <c r="H12" s="278"/>
      <c r="I12" s="280">
        <f t="shared" si="0"/>
        <v>0</v>
      </c>
      <c r="J12" s="280">
        <f t="shared" ref="J12:J13" si="5">SUM((G12*6*21)/(8*20*100))+(G12/20)</f>
        <v>0</v>
      </c>
      <c r="K12" s="278"/>
      <c r="L12" s="351"/>
      <c r="M12" s="377">
        <f t="shared" si="2"/>
        <v>0</v>
      </c>
      <c r="N12" s="280">
        <f>SUM(L12*J12)</f>
        <v>0</v>
      </c>
      <c r="O12" s="279">
        <f>SUM(P12:Q12)</f>
        <v>0</v>
      </c>
      <c r="P12" s="279">
        <f t="shared" si="3"/>
        <v>0</v>
      </c>
      <c r="Q12" s="279">
        <f t="shared" si="3"/>
        <v>0</v>
      </c>
      <c r="R12" s="279">
        <f t="shared" si="3"/>
        <v>0</v>
      </c>
      <c r="S12" s="305"/>
      <c r="T12" s="305"/>
      <c r="U12" s="305"/>
      <c r="V12" s="305"/>
      <c r="W12" s="305"/>
      <c r="X12" s="296">
        <f>SUM(U12:V12)</f>
        <v>0</v>
      </c>
      <c r="Y12" s="279"/>
      <c r="Z12" s="279"/>
      <c r="AA12" s="279"/>
      <c r="AB12" s="279"/>
      <c r="AC12" s="305"/>
      <c r="AD12" s="305"/>
      <c r="AE12" s="305"/>
      <c r="AF12" s="305"/>
      <c r="AG12" s="305"/>
      <c r="AH12" s="305"/>
      <c r="AI12" s="305"/>
      <c r="AJ12" s="305"/>
      <c r="AK12" s="305"/>
      <c r="AL12" s="339"/>
      <c r="AM12" s="339"/>
      <c r="AN12" s="352"/>
      <c r="AO12" s="352"/>
      <c r="AP12" s="352"/>
      <c r="AQ12" s="352"/>
      <c r="AR12" s="352"/>
      <c r="AS12" s="352"/>
      <c r="AT12" s="352"/>
      <c r="AU12" s="352"/>
      <c r="AV12" s="352"/>
      <c r="AW12" s="352"/>
      <c r="AX12" s="352"/>
      <c r="AY12" s="352"/>
      <c r="AZ12" s="352"/>
      <c r="BA12" s="352"/>
      <c r="BB12" s="352"/>
      <c r="BC12" s="352"/>
      <c r="BD12" s="352"/>
      <c r="BE12" s="352"/>
      <c r="BF12" s="352"/>
      <c r="BG12" s="352"/>
      <c r="BH12" s="352"/>
      <c r="BI12" s="352"/>
      <c r="BJ12" s="352"/>
      <c r="BK12" s="352"/>
      <c r="BL12" s="352"/>
      <c r="BM12" s="352"/>
      <c r="BN12" s="352"/>
      <c r="BO12" s="352"/>
      <c r="BP12" s="352"/>
      <c r="BQ12" s="352"/>
      <c r="BR12" s="352"/>
      <c r="BS12" s="352"/>
      <c r="BT12" s="352"/>
      <c r="BU12" s="352"/>
      <c r="BV12" s="352"/>
      <c r="BW12" s="352"/>
      <c r="BX12" s="352"/>
      <c r="BY12" s="352"/>
      <c r="BZ12" s="352"/>
      <c r="CA12" s="352"/>
      <c r="CB12" s="352"/>
      <c r="CC12" s="352"/>
      <c r="CD12" s="352"/>
      <c r="CE12" s="352"/>
      <c r="CF12" s="352"/>
      <c r="CG12" s="352"/>
      <c r="CH12" s="352"/>
      <c r="CI12" s="352"/>
      <c r="CJ12" s="352"/>
      <c r="CK12" s="352"/>
      <c r="CL12" s="352"/>
      <c r="CM12" s="352"/>
      <c r="CN12" s="352"/>
      <c r="CO12" s="352"/>
      <c r="CP12" s="352"/>
      <c r="CQ12" s="352"/>
      <c r="CR12" s="352"/>
      <c r="CS12" s="352"/>
      <c r="CT12" s="352"/>
      <c r="CU12" s="352"/>
      <c r="CV12" s="352"/>
      <c r="CW12" s="352"/>
      <c r="CX12" s="352"/>
      <c r="CY12" s="352"/>
      <c r="CZ12" s="352"/>
      <c r="DA12" s="352"/>
      <c r="DB12" s="352"/>
      <c r="DC12" s="352"/>
      <c r="DD12" s="352"/>
      <c r="DE12" s="352"/>
      <c r="DF12" s="352"/>
      <c r="DG12" s="352"/>
      <c r="DH12" s="352"/>
      <c r="DI12" s="352"/>
      <c r="DJ12" s="352"/>
      <c r="DK12" s="352"/>
      <c r="DL12" s="352"/>
      <c r="DM12" s="352"/>
      <c r="DN12" s="352"/>
      <c r="DO12" s="352"/>
      <c r="DP12" s="354"/>
      <c r="DQ12" s="305"/>
      <c r="DR12" s="305"/>
      <c r="DS12" s="305"/>
      <c r="DT12" s="305"/>
      <c r="DU12" s="305"/>
      <c r="DV12" s="305"/>
      <c r="DW12" s="305"/>
      <c r="DX12" s="305"/>
      <c r="DY12" s="305"/>
      <c r="DZ12" s="305"/>
      <c r="EA12" s="305"/>
      <c r="EB12" s="305"/>
      <c r="EC12" s="305"/>
      <c r="ED12" s="305"/>
      <c r="EE12" s="355"/>
      <c r="EF12" s="302">
        <f t="shared" si="4"/>
        <v>0</v>
      </c>
      <c r="EG12" s="302">
        <f t="shared" si="4"/>
        <v>0</v>
      </c>
      <c r="EH12" s="131"/>
      <c r="EI12" s="131"/>
      <c r="EJ12" s="131"/>
      <c r="EK12" s="131"/>
      <c r="EL12" s="131"/>
      <c r="EM12" s="290"/>
      <c r="EN12" s="131"/>
      <c r="EO12" s="131"/>
      <c r="EP12" s="131"/>
      <c r="EQ12" s="131"/>
      <c r="ER12" s="131"/>
      <c r="ES12" s="131"/>
      <c r="ET12" s="131"/>
    </row>
    <row r="13" spans="1:150">
      <c r="A13" s="319"/>
      <c r="B13" s="338" t="s">
        <v>738</v>
      </c>
      <c r="C13" s="338"/>
      <c r="D13" s="277"/>
      <c r="E13" s="305">
        <f>SUM(E8:E12)</f>
        <v>187000</v>
      </c>
      <c r="F13" s="305">
        <f>SUM(F8:F12)</f>
        <v>22000</v>
      </c>
      <c r="G13" s="305">
        <f>SUM(G8:G12)</f>
        <v>209000</v>
      </c>
      <c r="H13" s="278"/>
      <c r="I13" s="280">
        <f t="shared" si="0"/>
        <v>1645.875</v>
      </c>
      <c r="J13" s="304">
        <f t="shared" si="5"/>
        <v>12095.875</v>
      </c>
      <c r="K13" s="278"/>
      <c r="L13" s="385">
        <f t="shared" ref="L13:V13" si="6">SUM(L8:L12)</f>
        <v>72</v>
      </c>
      <c r="M13" s="304">
        <f t="shared" si="6"/>
        <v>29625.75</v>
      </c>
      <c r="N13" s="304">
        <f t="shared" si="6"/>
        <v>217725.75</v>
      </c>
      <c r="O13" s="305">
        <f t="shared" si="6"/>
        <v>98788</v>
      </c>
      <c r="P13" s="305">
        <f t="shared" si="6"/>
        <v>83409</v>
      </c>
      <c r="Q13" s="305">
        <f t="shared" si="6"/>
        <v>15379</v>
      </c>
      <c r="R13" s="305">
        <f t="shared" si="6"/>
        <v>0</v>
      </c>
      <c r="S13" s="305">
        <f t="shared" si="6"/>
        <v>0</v>
      </c>
      <c r="T13" s="305">
        <f t="shared" si="6"/>
        <v>0</v>
      </c>
      <c r="U13" s="305">
        <f t="shared" si="6"/>
        <v>9608</v>
      </c>
      <c r="V13" s="305">
        <f t="shared" si="6"/>
        <v>3417</v>
      </c>
      <c r="W13" s="305"/>
      <c r="X13" s="305">
        <f>SUM(X8:X12)</f>
        <v>13025</v>
      </c>
      <c r="Y13" s="305">
        <f>SUM(Y8:Y12)</f>
        <v>0</v>
      </c>
      <c r="Z13" s="305">
        <f>SUM(Z8:Z12)</f>
        <v>8550</v>
      </c>
      <c r="AA13" s="305">
        <f>SUM(AA8:AA12)</f>
        <v>1346</v>
      </c>
      <c r="AB13" s="305"/>
      <c r="AC13" s="305">
        <f>SUM(AC8:AC12)</f>
        <v>9896</v>
      </c>
      <c r="AD13" s="305">
        <f>SUM(AD8:AD12)</f>
        <v>0</v>
      </c>
      <c r="AE13" s="305">
        <f>SUM(AE8:AE12)</f>
        <v>10450</v>
      </c>
      <c r="AF13" s="305">
        <f>SUM(AF8:AF12)</f>
        <v>1645</v>
      </c>
      <c r="AG13" s="305"/>
      <c r="AH13" s="305">
        <f>SUM(AH8:AH12)</f>
        <v>12095</v>
      </c>
      <c r="AI13" s="305">
        <f>SUM(AI8:AI12)</f>
        <v>0</v>
      </c>
      <c r="AJ13" s="305">
        <f>SUM(AJ8:AJ12)</f>
        <v>10450</v>
      </c>
      <c r="AK13" s="305">
        <f>SUM(AK8:AK12)</f>
        <v>1645</v>
      </c>
      <c r="AL13" s="305"/>
      <c r="AM13" s="305">
        <f>SUM(AM8:AM12)</f>
        <v>12095</v>
      </c>
      <c r="AN13" s="305">
        <f>SUM(AN8:AN12)</f>
        <v>0</v>
      </c>
      <c r="AO13" s="305">
        <f>SUM(AO8:AO12)</f>
        <v>12350</v>
      </c>
      <c r="AP13" s="305">
        <f>SUM(AP8:AP12)</f>
        <v>1944</v>
      </c>
      <c r="AQ13" s="305"/>
      <c r="AR13" s="305">
        <f>SUM(AR8:AR12)</f>
        <v>14294</v>
      </c>
      <c r="AS13" s="305">
        <f>SUM(AS8:AS12)</f>
        <v>0</v>
      </c>
      <c r="AT13" s="305">
        <f>SUM(AT8:AT12)</f>
        <v>7600</v>
      </c>
      <c r="AU13" s="305">
        <f>SUM(AU8:AU12)</f>
        <v>1196</v>
      </c>
      <c r="AV13" s="305"/>
      <c r="AW13" s="305">
        <f>SUM(AW8:AW12)</f>
        <v>8796</v>
      </c>
      <c r="AX13" s="305">
        <f>SUM(AX8:AX12)</f>
        <v>0</v>
      </c>
      <c r="AY13" s="305">
        <f>SUM(AY8:AY12)</f>
        <v>3800</v>
      </c>
      <c r="AZ13" s="305">
        <f>SUM(AZ8:AZ12)</f>
        <v>598</v>
      </c>
      <c r="BA13" s="305"/>
      <c r="BB13" s="305">
        <f>SUM(BB8:BB12)</f>
        <v>4398</v>
      </c>
      <c r="BC13" s="305">
        <f>SUM(BC8:BC12)</f>
        <v>0</v>
      </c>
      <c r="BD13" s="305">
        <f>SUM(BD8:BD12)</f>
        <v>3501</v>
      </c>
      <c r="BE13" s="305">
        <f>SUM(BE8:BE12)</f>
        <v>897</v>
      </c>
      <c r="BF13" s="305"/>
      <c r="BG13" s="305">
        <f>SUM(BG8:BG12)</f>
        <v>4398</v>
      </c>
      <c r="BH13" s="305">
        <f>SUM(BH8:BH12)</f>
        <v>40239</v>
      </c>
      <c r="BI13" s="305">
        <f>SUM(BI8:BI12)</f>
        <v>5999</v>
      </c>
      <c r="BJ13" s="305">
        <f>SUM(BJ8:BJ12)</f>
        <v>598</v>
      </c>
      <c r="BK13" s="305"/>
      <c r="BL13" s="305">
        <f>SUM(BL8:BL12)</f>
        <v>6597</v>
      </c>
      <c r="BM13" s="305">
        <f>SUM(BM8:BM12)</f>
        <v>0</v>
      </c>
      <c r="BN13" s="305">
        <f>SUM(BN8:BN12)</f>
        <v>5401</v>
      </c>
      <c r="BO13" s="305">
        <f>SUM(BO8:BO12)</f>
        <v>1196</v>
      </c>
      <c r="BP13" s="305"/>
      <c r="BQ13" s="305">
        <f>SUM(BQ8:BQ12)</f>
        <v>6597</v>
      </c>
      <c r="BR13" s="305">
        <f>SUM(BR8:BR12)</f>
        <v>80980</v>
      </c>
      <c r="BS13" s="305">
        <f>SUM(BS8:BS12)</f>
        <v>3800</v>
      </c>
      <c r="BT13" s="305">
        <f>SUM(BT8:BT12)</f>
        <v>598</v>
      </c>
      <c r="BU13" s="305"/>
      <c r="BV13" s="305">
        <f>SUM(BV8:BV12)</f>
        <v>4398</v>
      </c>
      <c r="BW13" s="305">
        <f>SUM(BW8:BW12)</f>
        <v>0</v>
      </c>
      <c r="BX13" s="305">
        <f>SUM(BX8:BX12)</f>
        <v>1900</v>
      </c>
      <c r="BY13" s="305">
        <f>SUM(BY8:BY12)</f>
        <v>299</v>
      </c>
      <c r="BZ13" s="305"/>
      <c r="CA13" s="305">
        <f>SUM(CA8:CA12)</f>
        <v>2199</v>
      </c>
      <c r="CB13" s="305">
        <f>SUM(CB8:CB12)</f>
        <v>0</v>
      </c>
      <c r="CC13" s="305">
        <f>SUM(CC8:CC12)</f>
        <v>0</v>
      </c>
      <c r="CD13" s="305">
        <f>SUM(CD8:CD12)</f>
        <v>0</v>
      </c>
      <c r="CE13" s="305"/>
      <c r="CF13" s="305">
        <f>SUM(CF8:CF12)</f>
        <v>0</v>
      </c>
      <c r="CG13" s="305">
        <f>SUM(CG8:CG12)</f>
        <v>0</v>
      </c>
      <c r="CH13" s="305">
        <f>SUM(CH8:CH12)</f>
        <v>0</v>
      </c>
      <c r="CI13" s="305">
        <f>SUM(CI8:CI12)</f>
        <v>0</v>
      </c>
      <c r="CJ13" s="305"/>
      <c r="CK13" s="305">
        <f>SUM(CK8:CK12)</f>
        <v>0</v>
      </c>
      <c r="CL13" s="305">
        <f>SUM(CL8:CL12)</f>
        <v>0</v>
      </c>
      <c r="CM13" s="305">
        <f>SUM(CM8:CM12)</f>
        <v>0</v>
      </c>
      <c r="CN13" s="305">
        <f>SUM(CN8:CN12)</f>
        <v>0</v>
      </c>
      <c r="CO13" s="305"/>
      <c r="CP13" s="305">
        <f>SUM(CP8:CP12)</f>
        <v>0</v>
      </c>
      <c r="CQ13" s="305">
        <f>SUM(CQ8:CQ12)</f>
        <v>0</v>
      </c>
      <c r="CR13" s="305">
        <f>SUM(CR8:CR12)</f>
        <v>0</v>
      </c>
      <c r="CS13" s="305">
        <f>SUM(CS8:CS12)</f>
        <v>0</v>
      </c>
      <c r="CT13" s="305"/>
      <c r="CU13" s="305">
        <f>SUM(CU8:CU12)</f>
        <v>0</v>
      </c>
      <c r="CV13" s="305">
        <f>SUM(CV8:CV12)</f>
        <v>0</v>
      </c>
      <c r="CW13" s="305">
        <f>SUM(CW8:CW12)</f>
        <v>0</v>
      </c>
      <c r="CX13" s="305">
        <f>SUM(CX8:CX12)</f>
        <v>0</v>
      </c>
      <c r="CY13" s="305"/>
      <c r="CZ13" s="305">
        <f>SUM(CZ8:CZ12)</f>
        <v>0</v>
      </c>
      <c r="DA13" s="305">
        <f>SUM(DA8:DA12)</f>
        <v>0</v>
      </c>
      <c r="DB13" s="305">
        <f>SUM(DB8:DB12)</f>
        <v>0</v>
      </c>
      <c r="DC13" s="305">
        <f>SUM(DC8:DC12)</f>
        <v>0</v>
      </c>
      <c r="DD13" s="305"/>
      <c r="DE13" s="305">
        <f>SUM(DE8:DE12)</f>
        <v>0</v>
      </c>
      <c r="DF13" s="305">
        <f>SUM(DF8:DF12)</f>
        <v>0</v>
      </c>
      <c r="DG13" s="305">
        <f>SUM(DG8:DG12)</f>
        <v>0</v>
      </c>
      <c r="DH13" s="305">
        <f>SUM(DH8:DH12)</f>
        <v>0</v>
      </c>
      <c r="DI13" s="305"/>
      <c r="DJ13" s="305">
        <f>SUM(DJ8:DJ12)</f>
        <v>0</v>
      </c>
      <c r="DK13" s="305">
        <f>SUM(DK8:DK12)</f>
        <v>0</v>
      </c>
      <c r="DL13" s="305">
        <f>SUM(DL8:DL12)</f>
        <v>0</v>
      </c>
      <c r="DM13" s="305">
        <f>SUM(DM8:DM12)</f>
        <v>0</v>
      </c>
      <c r="DN13" s="305"/>
      <c r="DO13" s="305">
        <f t="shared" ref="DO13:EE13" si="7">SUM(DO8:DO12)</f>
        <v>0</v>
      </c>
      <c r="DP13" s="305">
        <f t="shared" si="7"/>
        <v>4</v>
      </c>
      <c r="DQ13" s="305">
        <f t="shared" si="7"/>
        <v>209000</v>
      </c>
      <c r="DR13" s="305">
        <f t="shared" si="7"/>
        <v>0</v>
      </c>
      <c r="DS13" s="305">
        <f t="shared" si="7"/>
        <v>0</v>
      </c>
      <c r="DT13" s="305">
        <f t="shared" si="7"/>
        <v>1</v>
      </c>
      <c r="DU13" s="305">
        <f t="shared" si="7"/>
        <v>38000</v>
      </c>
      <c r="DV13" s="305">
        <f t="shared" si="7"/>
        <v>2</v>
      </c>
      <c r="DW13" s="305">
        <f t="shared" si="7"/>
        <v>76000</v>
      </c>
      <c r="DX13" s="305">
        <f t="shared" si="7"/>
        <v>0</v>
      </c>
      <c r="DY13" s="305">
        <f t="shared" si="7"/>
        <v>0</v>
      </c>
      <c r="DZ13" s="305">
        <f t="shared" si="7"/>
        <v>0</v>
      </c>
      <c r="EA13" s="305">
        <f t="shared" si="7"/>
        <v>0</v>
      </c>
      <c r="EB13" s="305">
        <f t="shared" si="7"/>
        <v>1</v>
      </c>
      <c r="EC13" s="305">
        <f t="shared" si="7"/>
        <v>95000</v>
      </c>
      <c r="ED13" s="305">
        <f t="shared" si="7"/>
        <v>0</v>
      </c>
      <c r="EE13" s="305">
        <f t="shared" si="7"/>
        <v>0</v>
      </c>
      <c r="EF13" s="302">
        <f>SUM(ED13,EB13,DZ13,DX13,DV13,DT13)</f>
        <v>4</v>
      </c>
      <c r="EG13" s="302">
        <f>SUM(EE13,EC13,EA13,DY13,DW13,DU13)</f>
        <v>209000</v>
      </c>
      <c r="EH13" s="305">
        <f>SUM(EH8:EH12)</f>
        <v>2</v>
      </c>
      <c r="EI13" s="305">
        <f>SUM(EI8:EI12)</f>
        <v>133000</v>
      </c>
      <c r="EJ13" s="305">
        <f>SUM(EJ8:EJ12)</f>
        <v>2</v>
      </c>
      <c r="EK13" s="305">
        <f>SUM(EK8:EK12)</f>
        <v>76000</v>
      </c>
      <c r="EL13" s="131"/>
      <c r="EM13" s="290"/>
      <c r="EN13" s="131"/>
      <c r="EO13" s="131"/>
      <c r="EP13" s="131"/>
      <c r="EQ13" s="131"/>
      <c r="ER13" s="131"/>
      <c r="ES13" s="131"/>
      <c r="ET13" s="131"/>
    </row>
  </sheetData>
  <mergeCells count="41"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T31"/>
  <sheetViews>
    <sheetView topLeftCell="A28" workbookViewId="0">
      <selection activeCell="G31" sqref="G31"/>
    </sheetView>
  </sheetViews>
  <sheetFormatPr defaultRowHeight="15"/>
  <sheetData>
    <row r="1" spans="1:150" ht="18.75">
      <c r="A1" s="585" t="s">
        <v>703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386"/>
      <c r="M1" s="387"/>
      <c r="N1" s="388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386"/>
      <c r="AI1" s="386"/>
      <c r="AJ1" s="386"/>
      <c r="AK1" s="386"/>
      <c r="AL1" s="386"/>
      <c r="AM1" s="386"/>
      <c r="AN1" s="389"/>
      <c r="AO1" s="389"/>
      <c r="AP1" s="389"/>
      <c r="AQ1" s="389"/>
      <c r="AR1" s="389"/>
      <c r="AS1" s="389"/>
      <c r="AT1" s="389"/>
      <c r="AU1" s="389"/>
      <c r="AV1" s="389"/>
      <c r="AW1" s="389"/>
      <c r="AX1" s="389"/>
      <c r="AY1" s="389"/>
      <c r="AZ1" s="389"/>
      <c r="BA1" s="389"/>
      <c r="BB1" s="389"/>
      <c r="BC1" s="389"/>
      <c r="BD1" s="389"/>
      <c r="BE1" s="389"/>
      <c r="BF1" s="389"/>
      <c r="BG1" s="389"/>
      <c r="BH1" s="389"/>
      <c r="BI1" s="389"/>
      <c r="BJ1" s="389"/>
      <c r="BK1" s="389"/>
      <c r="BL1" s="389"/>
      <c r="BM1" s="389"/>
      <c r="BN1" s="389"/>
      <c r="BO1" s="389"/>
      <c r="BP1" s="389"/>
      <c r="BQ1" s="389"/>
      <c r="BR1" s="389"/>
      <c r="BS1" s="389"/>
      <c r="BT1" s="389"/>
      <c r="BU1" s="389"/>
      <c r="BV1" s="389"/>
      <c r="BW1" s="389"/>
      <c r="BX1" s="389"/>
      <c r="BY1" s="389"/>
      <c r="BZ1" s="389"/>
      <c r="CA1" s="389"/>
      <c r="CB1" s="389"/>
      <c r="CC1" s="389"/>
      <c r="CD1" s="389"/>
      <c r="CE1" s="389"/>
      <c r="CF1" s="389"/>
      <c r="CG1" s="389"/>
      <c r="CH1" s="389"/>
      <c r="CI1" s="389"/>
      <c r="CJ1" s="389"/>
      <c r="CK1" s="389"/>
      <c r="CL1" s="389"/>
      <c r="CM1" s="389"/>
      <c r="CN1" s="389"/>
      <c r="CO1" s="389"/>
      <c r="CP1" s="389"/>
      <c r="CQ1" s="389"/>
      <c r="CR1" s="389"/>
      <c r="CS1" s="389"/>
      <c r="CT1" s="389"/>
      <c r="CU1" s="389"/>
      <c r="CV1" s="389"/>
      <c r="CW1" s="389"/>
      <c r="CX1" s="389"/>
      <c r="CY1" s="389"/>
      <c r="CZ1" s="389"/>
      <c r="DA1" s="389"/>
      <c r="DB1" s="389"/>
      <c r="DC1" s="389"/>
      <c r="DD1" s="389"/>
      <c r="DE1" s="389"/>
      <c r="DF1" s="389"/>
      <c r="DG1" s="389"/>
      <c r="DH1" s="389"/>
      <c r="DI1" s="389"/>
      <c r="DJ1" s="389"/>
      <c r="DK1" s="389"/>
      <c r="DL1" s="389"/>
      <c r="DM1" s="389"/>
      <c r="DN1" s="389"/>
      <c r="DO1" s="389"/>
      <c r="DP1" s="585" t="s">
        <v>704</v>
      </c>
      <c r="DQ1" s="585"/>
      <c r="DR1" s="585"/>
      <c r="DS1" s="585"/>
      <c r="DT1" s="585"/>
      <c r="DU1" s="585"/>
      <c r="DV1" s="585"/>
      <c r="DW1" s="585"/>
      <c r="DX1" s="585"/>
      <c r="DY1" s="585"/>
      <c r="DZ1" s="585"/>
      <c r="EA1" s="585"/>
      <c r="EB1" s="585"/>
      <c r="EC1" s="585"/>
      <c r="ED1" s="585"/>
      <c r="EE1" s="390"/>
      <c r="EF1" s="390"/>
      <c r="EG1" s="390"/>
      <c r="EH1" s="390"/>
      <c r="EI1" s="390"/>
      <c r="EJ1" s="390"/>
      <c r="EK1" s="390"/>
      <c r="EL1" s="390"/>
      <c r="EM1" s="391"/>
      <c r="EN1" s="390"/>
      <c r="EO1" s="390"/>
      <c r="EP1" s="390"/>
      <c r="EQ1" s="390"/>
      <c r="ER1" s="390"/>
      <c r="ES1" s="390"/>
      <c r="ET1" s="390"/>
    </row>
    <row r="2" spans="1:150" ht="19.5" thickBot="1">
      <c r="A2" s="586" t="s">
        <v>1096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387"/>
      <c r="M2" s="387"/>
      <c r="N2" s="392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93"/>
      <c r="AE2" s="387"/>
      <c r="AF2" s="387"/>
      <c r="AG2" s="387"/>
      <c r="AH2" s="387"/>
      <c r="AI2" s="387"/>
      <c r="AJ2" s="387"/>
      <c r="AK2" s="387"/>
      <c r="AL2" s="387"/>
      <c r="AM2" s="387"/>
      <c r="AN2" s="394"/>
      <c r="AO2" s="394"/>
      <c r="AP2" s="394"/>
      <c r="AQ2" s="394"/>
      <c r="AR2" s="394"/>
      <c r="AS2" s="394"/>
      <c r="AT2" s="394"/>
      <c r="AU2" s="394"/>
      <c r="AV2" s="394"/>
      <c r="AW2" s="394"/>
      <c r="AX2" s="394"/>
      <c r="AY2" s="394"/>
      <c r="AZ2" s="394"/>
      <c r="BA2" s="394"/>
      <c r="BB2" s="394"/>
      <c r="BC2" s="394"/>
      <c r="BD2" s="394"/>
      <c r="BE2" s="394"/>
      <c r="BF2" s="394"/>
      <c r="BG2" s="394"/>
      <c r="BH2" s="394"/>
      <c r="BI2" s="394"/>
      <c r="BJ2" s="394"/>
      <c r="BK2" s="394"/>
      <c r="BL2" s="394"/>
      <c r="BM2" s="394"/>
      <c r="BN2" s="394"/>
      <c r="BO2" s="394"/>
      <c r="BP2" s="394"/>
      <c r="BQ2" s="394"/>
      <c r="BR2" s="394"/>
      <c r="BS2" s="394"/>
      <c r="BT2" s="394"/>
      <c r="BU2" s="394"/>
      <c r="BV2" s="394"/>
      <c r="BW2" s="394"/>
      <c r="BX2" s="394"/>
      <c r="BY2" s="394"/>
      <c r="BZ2" s="394"/>
      <c r="CA2" s="394"/>
      <c r="CB2" s="394"/>
      <c r="CC2" s="394"/>
      <c r="CD2" s="394"/>
      <c r="CE2" s="394"/>
      <c r="CF2" s="394"/>
      <c r="CG2" s="394"/>
      <c r="CH2" s="394"/>
      <c r="CI2" s="394"/>
      <c r="CJ2" s="394"/>
      <c r="CK2" s="394"/>
      <c r="CL2" s="394"/>
      <c r="CM2" s="394"/>
      <c r="CN2" s="394"/>
      <c r="CO2" s="394"/>
      <c r="CP2" s="394"/>
      <c r="CQ2" s="394"/>
      <c r="CR2" s="394"/>
      <c r="CS2" s="394"/>
      <c r="CT2" s="394"/>
      <c r="CU2" s="394"/>
      <c r="CV2" s="394"/>
      <c r="CW2" s="394"/>
      <c r="CX2" s="394"/>
      <c r="CY2" s="394"/>
      <c r="CZ2" s="394"/>
      <c r="DA2" s="394"/>
      <c r="DB2" s="394"/>
      <c r="DC2" s="394"/>
      <c r="DD2" s="394"/>
      <c r="DE2" s="394"/>
      <c r="DF2" s="394"/>
      <c r="DG2" s="394"/>
      <c r="DH2" s="394"/>
      <c r="DI2" s="394"/>
      <c r="DJ2" s="394"/>
      <c r="DK2" s="394"/>
      <c r="DL2" s="394"/>
      <c r="DM2" s="394"/>
      <c r="DN2" s="394"/>
      <c r="DO2" s="394"/>
      <c r="DP2" s="395"/>
      <c r="DQ2" s="394"/>
      <c r="DR2" s="394"/>
      <c r="DS2" s="394"/>
      <c r="DT2" s="396" t="s">
        <v>746</v>
      </c>
      <c r="DU2" s="396"/>
      <c r="DV2" s="394"/>
      <c r="DW2" s="394"/>
      <c r="DX2" s="394"/>
      <c r="DY2" s="394"/>
      <c r="DZ2" s="394"/>
      <c r="EA2" s="394"/>
      <c r="EB2" s="394"/>
      <c r="EC2" s="394"/>
      <c r="ED2" s="394"/>
      <c r="EE2" s="397"/>
      <c r="EF2" s="397"/>
      <c r="EG2" s="397"/>
      <c r="EH2" s="397"/>
      <c r="EI2" s="397"/>
      <c r="EJ2" s="397"/>
      <c r="EK2" s="397"/>
      <c r="EL2" s="397"/>
      <c r="EM2" s="398"/>
      <c r="EN2" s="397"/>
      <c r="EO2" s="397"/>
      <c r="EP2" s="397"/>
      <c r="EQ2" s="397"/>
      <c r="ER2" s="397"/>
      <c r="ES2" s="397"/>
      <c r="ET2" s="397"/>
    </row>
    <row r="3" spans="1:150" ht="15.75">
      <c r="A3" s="572" t="s">
        <v>706</v>
      </c>
      <c r="B3" s="562" t="s">
        <v>747</v>
      </c>
      <c r="C3" s="562" t="s">
        <v>707</v>
      </c>
      <c r="D3" s="562" t="s">
        <v>708</v>
      </c>
      <c r="E3" s="562" t="s">
        <v>709</v>
      </c>
      <c r="F3" s="562" t="s">
        <v>977</v>
      </c>
      <c r="G3" s="562" t="s">
        <v>978</v>
      </c>
      <c r="H3" s="526" t="s">
        <v>833</v>
      </c>
      <c r="I3" s="562" t="s">
        <v>710</v>
      </c>
      <c r="J3" s="562" t="s">
        <v>711</v>
      </c>
      <c r="K3" s="562" t="s">
        <v>712</v>
      </c>
      <c r="L3" s="526" t="s">
        <v>714</v>
      </c>
      <c r="M3" s="562" t="s">
        <v>1097</v>
      </c>
      <c r="N3" s="582" t="s">
        <v>1098</v>
      </c>
      <c r="O3" s="583" t="s">
        <v>716</v>
      </c>
      <c r="P3" s="583"/>
      <c r="Q3" s="583"/>
      <c r="R3" s="394"/>
      <c r="S3" s="584" t="s">
        <v>718</v>
      </c>
      <c r="T3" s="584"/>
      <c r="U3" s="584"/>
      <c r="V3" s="584"/>
      <c r="W3" s="584"/>
      <c r="X3" s="584"/>
      <c r="Y3" s="584"/>
      <c r="Z3" s="584"/>
      <c r="AA3" s="584"/>
      <c r="AB3" s="584"/>
      <c r="AC3" s="584"/>
      <c r="AD3" s="584"/>
      <c r="AE3" s="584"/>
      <c r="AF3" s="584"/>
      <c r="AG3" s="584"/>
      <c r="AH3" s="584"/>
      <c r="AI3" s="584"/>
      <c r="AJ3" s="584"/>
      <c r="AK3" s="584"/>
      <c r="AL3" s="584"/>
      <c r="AM3" s="584"/>
      <c r="AN3" s="277"/>
      <c r="AO3" s="277"/>
      <c r="AP3" s="277"/>
      <c r="AQ3" s="277"/>
      <c r="AR3" s="277"/>
      <c r="AS3" s="277"/>
      <c r="AT3" s="277"/>
      <c r="AU3" s="277"/>
      <c r="AV3" s="277"/>
      <c r="AW3" s="277"/>
      <c r="AX3" s="277"/>
      <c r="AY3" s="277"/>
      <c r="AZ3" s="277"/>
      <c r="BA3" s="277"/>
      <c r="BB3" s="277"/>
      <c r="BC3" s="277"/>
      <c r="BD3" s="277"/>
      <c r="BE3" s="277"/>
      <c r="BF3" s="277"/>
      <c r="BG3" s="277"/>
      <c r="BH3" s="277"/>
      <c r="BI3" s="277"/>
      <c r="BJ3" s="277"/>
      <c r="BK3" s="277"/>
      <c r="BL3" s="277"/>
      <c r="BM3" s="277"/>
      <c r="BN3" s="277"/>
      <c r="BO3" s="277"/>
      <c r="BP3" s="277"/>
      <c r="BQ3" s="277"/>
      <c r="BR3" s="277"/>
      <c r="BS3" s="277"/>
      <c r="BT3" s="277"/>
      <c r="BU3" s="277"/>
      <c r="BV3" s="277"/>
      <c r="BW3" s="277"/>
      <c r="BX3" s="277"/>
      <c r="BY3" s="277"/>
      <c r="BZ3" s="277"/>
      <c r="CA3" s="277"/>
      <c r="CB3" s="277"/>
      <c r="CC3" s="277"/>
      <c r="CD3" s="277"/>
      <c r="CE3" s="277"/>
      <c r="CF3" s="277"/>
      <c r="CG3" s="277"/>
      <c r="CH3" s="277"/>
      <c r="CI3" s="277"/>
      <c r="CJ3" s="277"/>
      <c r="CK3" s="277"/>
      <c r="CL3" s="277"/>
      <c r="CM3" s="277"/>
      <c r="CN3" s="277"/>
      <c r="CO3" s="277"/>
      <c r="CP3" s="277"/>
      <c r="CQ3" s="277"/>
      <c r="CR3" s="277"/>
      <c r="CS3" s="277"/>
      <c r="CT3" s="277"/>
      <c r="CU3" s="277"/>
      <c r="CV3" s="277"/>
      <c r="CW3" s="277"/>
      <c r="CX3" s="277"/>
      <c r="CY3" s="277"/>
      <c r="CZ3" s="277"/>
      <c r="DA3" s="277"/>
      <c r="DB3" s="277"/>
      <c r="DC3" s="277"/>
      <c r="DD3" s="277"/>
      <c r="DE3" s="277"/>
      <c r="DF3" s="277"/>
      <c r="DG3" s="277"/>
      <c r="DH3" s="277"/>
      <c r="DI3" s="277"/>
      <c r="DJ3" s="277"/>
      <c r="DK3" s="277"/>
      <c r="DL3" s="277"/>
      <c r="DM3" s="277"/>
      <c r="DN3" s="277"/>
      <c r="DO3" s="399"/>
      <c r="DP3" s="400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289"/>
      <c r="EM3" s="290"/>
      <c r="EN3" s="289"/>
      <c r="EO3" s="289"/>
      <c r="EP3" s="289"/>
      <c r="EQ3" s="289"/>
      <c r="ER3" s="289"/>
      <c r="ES3" s="289"/>
      <c r="ET3" s="289"/>
    </row>
    <row r="4" spans="1:150" ht="26.25" thickBot="1">
      <c r="A4" s="543"/>
      <c r="B4" s="545"/>
      <c r="C4" s="562"/>
      <c r="D4" s="545"/>
      <c r="E4" s="545"/>
      <c r="F4" s="562"/>
      <c r="G4" s="562"/>
      <c r="H4" s="527"/>
      <c r="I4" s="545"/>
      <c r="J4" s="562"/>
      <c r="K4" s="545"/>
      <c r="L4" s="527"/>
      <c r="M4" s="562"/>
      <c r="N4" s="530"/>
      <c r="O4" s="583"/>
      <c r="P4" s="583"/>
      <c r="Q4" s="583"/>
      <c r="R4" s="226"/>
      <c r="S4" s="521" t="s">
        <v>719</v>
      </c>
      <c r="T4" s="521"/>
      <c r="U4" s="521"/>
      <c r="V4" s="521"/>
      <c r="W4" s="521"/>
      <c r="X4" s="521"/>
      <c r="Y4" s="521" t="s">
        <v>354</v>
      </c>
      <c r="Z4" s="521"/>
      <c r="AA4" s="521"/>
      <c r="AB4" s="521"/>
      <c r="AC4" s="521"/>
      <c r="AD4" s="521" t="s">
        <v>347</v>
      </c>
      <c r="AE4" s="521"/>
      <c r="AF4" s="521"/>
      <c r="AG4" s="521"/>
      <c r="AH4" s="521"/>
      <c r="AI4" s="521" t="s">
        <v>720</v>
      </c>
      <c r="AJ4" s="521"/>
      <c r="AK4" s="521"/>
      <c r="AL4" s="521"/>
      <c r="AM4" s="521"/>
      <c r="AN4" s="521" t="s">
        <v>721</v>
      </c>
      <c r="AO4" s="521"/>
      <c r="AP4" s="521"/>
      <c r="AQ4" s="521"/>
      <c r="AR4" s="521"/>
      <c r="AS4" s="521" t="s">
        <v>722</v>
      </c>
      <c r="AT4" s="521"/>
      <c r="AU4" s="521"/>
      <c r="AV4" s="521"/>
      <c r="AW4" s="521"/>
      <c r="AX4" s="521" t="s">
        <v>723</v>
      </c>
      <c r="AY4" s="521"/>
      <c r="AZ4" s="521"/>
      <c r="BA4" s="521"/>
      <c r="BB4" s="521"/>
      <c r="BC4" s="521" t="s">
        <v>724</v>
      </c>
      <c r="BD4" s="521"/>
      <c r="BE4" s="521"/>
      <c r="BF4" s="521"/>
      <c r="BG4" s="521"/>
      <c r="BH4" s="521" t="s">
        <v>725</v>
      </c>
      <c r="BI4" s="521"/>
      <c r="BJ4" s="521"/>
      <c r="BK4" s="521"/>
      <c r="BL4" s="521"/>
      <c r="BM4" s="521" t="s">
        <v>726</v>
      </c>
      <c r="BN4" s="521"/>
      <c r="BO4" s="521"/>
      <c r="BP4" s="521"/>
      <c r="BQ4" s="521"/>
      <c r="BR4" s="521" t="s">
        <v>727</v>
      </c>
      <c r="BS4" s="521"/>
      <c r="BT4" s="521"/>
      <c r="BU4" s="521"/>
      <c r="BV4" s="521"/>
      <c r="BW4" s="521" t="s">
        <v>728</v>
      </c>
      <c r="BX4" s="521"/>
      <c r="BY4" s="521"/>
      <c r="BZ4" s="521"/>
      <c r="CA4" s="521"/>
      <c r="CB4" s="521" t="s">
        <v>729</v>
      </c>
      <c r="CC4" s="521"/>
      <c r="CD4" s="521"/>
      <c r="CE4" s="521"/>
      <c r="CF4" s="521"/>
      <c r="CG4" s="521" t="s">
        <v>730</v>
      </c>
      <c r="CH4" s="521"/>
      <c r="CI4" s="521"/>
      <c r="CJ4" s="521"/>
      <c r="CK4" s="521"/>
      <c r="CL4" s="521" t="s">
        <v>731</v>
      </c>
      <c r="CM4" s="521"/>
      <c r="CN4" s="521"/>
      <c r="CO4" s="521"/>
      <c r="CP4" s="521"/>
      <c r="CQ4" s="521" t="s">
        <v>732</v>
      </c>
      <c r="CR4" s="521"/>
      <c r="CS4" s="521"/>
      <c r="CT4" s="521"/>
      <c r="CU4" s="521"/>
      <c r="CV4" s="521" t="s">
        <v>733</v>
      </c>
      <c r="CW4" s="521"/>
      <c r="CX4" s="521"/>
      <c r="CY4" s="521"/>
      <c r="CZ4" s="521"/>
      <c r="DA4" s="521" t="s">
        <v>734</v>
      </c>
      <c r="DB4" s="521"/>
      <c r="DC4" s="521"/>
      <c r="DD4" s="521"/>
      <c r="DE4" s="521"/>
      <c r="DF4" s="521" t="s">
        <v>735</v>
      </c>
      <c r="DG4" s="521"/>
      <c r="DH4" s="521"/>
      <c r="DI4" s="521"/>
      <c r="DJ4" s="521"/>
      <c r="DK4" s="521" t="s">
        <v>736</v>
      </c>
      <c r="DL4" s="521"/>
      <c r="DM4" s="521"/>
      <c r="DN4" s="521"/>
      <c r="DO4" s="521"/>
      <c r="DP4" s="581" t="s">
        <v>737</v>
      </c>
      <c r="DQ4" s="581"/>
      <c r="DR4" s="581"/>
      <c r="DS4" s="581"/>
      <c r="DT4" s="581" t="s">
        <v>755</v>
      </c>
      <c r="DU4" s="581"/>
      <c r="DV4" s="581"/>
      <c r="DW4" s="581"/>
      <c r="DX4" s="581"/>
      <c r="DY4" s="581"/>
      <c r="DZ4" s="581"/>
      <c r="EA4" s="581"/>
      <c r="EB4" s="581"/>
      <c r="EC4" s="581"/>
      <c r="ED4" s="581"/>
      <c r="EE4" s="581"/>
      <c r="EF4" s="401"/>
      <c r="EG4" s="401"/>
      <c r="EH4" s="401"/>
      <c r="EI4" s="402" t="s">
        <v>1099</v>
      </c>
      <c r="EJ4" s="293"/>
      <c r="EK4" s="293" t="s">
        <v>1100</v>
      </c>
      <c r="EL4" s="403"/>
      <c r="EM4" s="311" t="s">
        <v>757</v>
      </c>
      <c r="EN4" s="256"/>
      <c r="EO4" s="256"/>
      <c r="EP4" s="256"/>
      <c r="EQ4" s="256"/>
      <c r="ER4" s="256"/>
      <c r="ES4" s="256"/>
      <c r="ET4" s="256"/>
    </row>
    <row r="5" spans="1:150" ht="26.25" thickBot="1">
      <c r="A5" s="543"/>
      <c r="B5" s="545"/>
      <c r="C5" s="562"/>
      <c r="D5" s="545"/>
      <c r="E5" s="545"/>
      <c r="F5" s="562"/>
      <c r="G5" s="562"/>
      <c r="H5" s="528"/>
      <c r="I5" s="545"/>
      <c r="J5" s="562"/>
      <c r="K5" s="545"/>
      <c r="L5" s="527"/>
      <c r="M5" s="562"/>
      <c r="N5" s="531"/>
      <c r="O5" s="225" t="s">
        <v>738</v>
      </c>
      <c r="P5" s="226" t="s">
        <v>739</v>
      </c>
      <c r="Q5" s="226" t="s">
        <v>740</v>
      </c>
      <c r="R5" s="226" t="s">
        <v>977</v>
      </c>
      <c r="S5" s="227" t="s">
        <v>1101</v>
      </c>
      <c r="T5" s="227" t="s">
        <v>742</v>
      </c>
      <c r="U5" s="228" t="s">
        <v>836</v>
      </c>
      <c r="V5" s="228" t="s">
        <v>740</v>
      </c>
      <c r="W5" s="228" t="s">
        <v>977</v>
      </c>
      <c r="X5" s="226" t="s">
        <v>738</v>
      </c>
      <c r="Y5" s="227" t="s">
        <v>742</v>
      </c>
      <c r="Z5" s="228" t="s">
        <v>836</v>
      </c>
      <c r="AA5" s="228" t="s">
        <v>740</v>
      </c>
      <c r="AB5" s="228" t="s">
        <v>977</v>
      </c>
      <c r="AC5" s="226" t="s">
        <v>738</v>
      </c>
      <c r="AD5" s="227" t="s">
        <v>742</v>
      </c>
      <c r="AE5" s="228" t="s">
        <v>1102</v>
      </c>
      <c r="AF5" s="228" t="s">
        <v>740</v>
      </c>
      <c r="AG5" s="228" t="s">
        <v>977</v>
      </c>
      <c r="AH5" s="226" t="s">
        <v>738</v>
      </c>
      <c r="AI5" s="227" t="s">
        <v>742</v>
      </c>
      <c r="AJ5" s="228" t="s">
        <v>1102</v>
      </c>
      <c r="AK5" s="228" t="s">
        <v>740</v>
      </c>
      <c r="AL5" s="228" t="s">
        <v>977</v>
      </c>
      <c r="AM5" s="226" t="s">
        <v>738</v>
      </c>
      <c r="AN5" s="227" t="s">
        <v>742</v>
      </c>
      <c r="AO5" s="228" t="s">
        <v>1102</v>
      </c>
      <c r="AP5" s="228" t="s">
        <v>740</v>
      </c>
      <c r="AQ5" s="228" t="s">
        <v>977</v>
      </c>
      <c r="AR5" s="226" t="s">
        <v>738</v>
      </c>
      <c r="AS5" s="227" t="s">
        <v>742</v>
      </c>
      <c r="AT5" s="228" t="s">
        <v>1102</v>
      </c>
      <c r="AU5" s="228" t="s">
        <v>740</v>
      </c>
      <c r="AV5" s="228" t="s">
        <v>977</v>
      </c>
      <c r="AW5" s="226" t="s">
        <v>738</v>
      </c>
      <c r="AX5" s="227" t="s">
        <v>742</v>
      </c>
      <c r="AY5" s="228" t="s">
        <v>1102</v>
      </c>
      <c r="AZ5" s="228" t="s">
        <v>740</v>
      </c>
      <c r="BA5" s="228" t="s">
        <v>977</v>
      </c>
      <c r="BB5" s="226" t="s">
        <v>738</v>
      </c>
      <c r="BC5" s="227" t="s">
        <v>742</v>
      </c>
      <c r="BD5" s="228" t="s">
        <v>1102</v>
      </c>
      <c r="BE5" s="228" t="s">
        <v>740</v>
      </c>
      <c r="BF5" s="228" t="s">
        <v>977</v>
      </c>
      <c r="BG5" s="226" t="s">
        <v>738</v>
      </c>
      <c r="BH5" s="227" t="s">
        <v>742</v>
      </c>
      <c r="BI5" s="228" t="s">
        <v>1102</v>
      </c>
      <c r="BJ5" s="228" t="s">
        <v>740</v>
      </c>
      <c r="BK5" s="228" t="s">
        <v>977</v>
      </c>
      <c r="BL5" s="226" t="s">
        <v>738</v>
      </c>
      <c r="BM5" s="227" t="s">
        <v>742</v>
      </c>
      <c r="BN5" s="228" t="s">
        <v>1102</v>
      </c>
      <c r="BO5" s="228" t="s">
        <v>740</v>
      </c>
      <c r="BP5" s="228" t="s">
        <v>977</v>
      </c>
      <c r="BQ5" s="226" t="s">
        <v>738</v>
      </c>
      <c r="BR5" s="227" t="s">
        <v>742</v>
      </c>
      <c r="BS5" s="228" t="s">
        <v>1102</v>
      </c>
      <c r="BT5" s="228" t="s">
        <v>740</v>
      </c>
      <c r="BU5" s="228" t="s">
        <v>977</v>
      </c>
      <c r="BV5" s="226" t="s">
        <v>738</v>
      </c>
      <c r="BW5" s="227" t="s">
        <v>742</v>
      </c>
      <c r="BX5" s="228" t="s">
        <v>1102</v>
      </c>
      <c r="BY5" s="228" t="s">
        <v>740</v>
      </c>
      <c r="BZ5" s="228" t="s">
        <v>977</v>
      </c>
      <c r="CA5" s="226" t="s">
        <v>738</v>
      </c>
      <c r="CB5" s="227" t="s">
        <v>742</v>
      </c>
      <c r="CC5" s="228" t="s">
        <v>1102</v>
      </c>
      <c r="CD5" s="228" t="s">
        <v>740</v>
      </c>
      <c r="CE5" s="228" t="s">
        <v>977</v>
      </c>
      <c r="CF5" s="226" t="s">
        <v>738</v>
      </c>
      <c r="CG5" s="227" t="s">
        <v>742</v>
      </c>
      <c r="CH5" s="228" t="s">
        <v>1102</v>
      </c>
      <c r="CI5" s="228" t="s">
        <v>740</v>
      </c>
      <c r="CJ5" s="228" t="s">
        <v>977</v>
      </c>
      <c r="CK5" s="226" t="s">
        <v>738</v>
      </c>
      <c r="CL5" s="227" t="s">
        <v>742</v>
      </c>
      <c r="CM5" s="228" t="s">
        <v>1102</v>
      </c>
      <c r="CN5" s="228" t="s">
        <v>740</v>
      </c>
      <c r="CO5" s="228" t="s">
        <v>977</v>
      </c>
      <c r="CP5" s="226" t="s">
        <v>738</v>
      </c>
      <c r="CQ5" s="227" t="s">
        <v>742</v>
      </c>
      <c r="CR5" s="228" t="s">
        <v>1102</v>
      </c>
      <c r="CS5" s="228" t="s">
        <v>740</v>
      </c>
      <c r="CT5" s="228" t="s">
        <v>977</v>
      </c>
      <c r="CU5" s="226" t="s">
        <v>738</v>
      </c>
      <c r="CV5" s="227" t="s">
        <v>742</v>
      </c>
      <c r="CW5" s="228" t="s">
        <v>1102</v>
      </c>
      <c r="CX5" s="228" t="s">
        <v>740</v>
      </c>
      <c r="CY5" s="228" t="s">
        <v>977</v>
      </c>
      <c r="CZ5" s="226" t="s">
        <v>738</v>
      </c>
      <c r="DA5" s="227" t="s">
        <v>742</v>
      </c>
      <c r="DB5" s="228" t="s">
        <v>1102</v>
      </c>
      <c r="DC5" s="228" t="s">
        <v>740</v>
      </c>
      <c r="DD5" s="228" t="s">
        <v>977</v>
      </c>
      <c r="DE5" s="226" t="s">
        <v>738</v>
      </c>
      <c r="DF5" s="227" t="s">
        <v>742</v>
      </c>
      <c r="DG5" s="228" t="s">
        <v>1102</v>
      </c>
      <c r="DH5" s="228" t="s">
        <v>740</v>
      </c>
      <c r="DI5" s="228" t="s">
        <v>977</v>
      </c>
      <c r="DJ5" s="226" t="s">
        <v>738</v>
      </c>
      <c r="DK5" s="227" t="s">
        <v>742</v>
      </c>
      <c r="DL5" s="228" t="s">
        <v>1102</v>
      </c>
      <c r="DM5" s="228" t="s">
        <v>740</v>
      </c>
      <c r="DN5" s="228" t="s">
        <v>977</v>
      </c>
      <c r="DO5" s="230" t="s">
        <v>738</v>
      </c>
      <c r="DP5" s="400" t="s">
        <v>95</v>
      </c>
      <c r="DQ5" s="404" t="s">
        <v>744</v>
      </c>
      <c r="DR5" s="404" t="s">
        <v>270</v>
      </c>
      <c r="DS5" s="404" t="s">
        <v>744</v>
      </c>
      <c r="DT5" s="405" t="s">
        <v>758</v>
      </c>
      <c r="DU5" s="404" t="s">
        <v>744</v>
      </c>
      <c r="DV5" s="405" t="s">
        <v>759</v>
      </c>
      <c r="DW5" s="404" t="s">
        <v>744</v>
      </c>
      <c r="DX5" s="405" t="s">
        <v>760</v>
      </c>
      <c r="DY5" s="404" t="s">
        <v>744</v>
      </c>
      <c r="DZ5" s="405" t="s">
        <v>761</v>
      </c>
      <c r="EA5" s="404" t="s">
        <v>744</v>
      </c>
      <c r="EB5" s="405" t="s">
        <v>762</v>
      </c>
      <c r="EC5" s="404" t="s">
        <v>744</v>
      </c>
      <c r="ED5" s="405" t="s">
        <v>763</v>
      </c>
      <c r="EE5" s="404" t="s">
        <v>744</v>
      </c>
      <c r="EF5" s="406" t="s">
        <v>764</v>
      </c>
      <c r="EG5" s="406" t="s">
        <v>764</v>
      </c>
      <c r="EH5" s="119" t="s">
        <v>1075</v>
      </c>
      <c r="EI5" s="119" t="s">
        <v>744</v>
      </c>
      <c r="EJ5" s="119" t="s">
        <v>1076</v>
      </c>
      <c r="EK5" s="119" t="s">
        <v>744</v>
      </c>
      <c r="EL5" s="261"/>
      <c r="EM5" s="262" t="s">
        <v>94</v>
      </c>
      <c r="EN5" s="263" t="s">
        <v>767</v>
      </c>
      <c r="EO5" s="263" t="s">
        <v>768</v>
      </c>
      <c r="EP5" s="263" t="s">
        <v>767</v>
      </c>
      <c r="EQ5" s="263" t="s">
        <v>769</v>
      </c>
      <c r="ER5" s="263" t="s">
        <v>767</v>
      </c>
      <c r="ES5" s="263" t="s">
        <v>770</v>
      </c>
      <c r="ET5" s="263" t="s">
        <v>771</v>
      </c>
    </row>
    <row r="6" spans="1:150">
      <c r="A6" s="407">
        <v>1</v>
      </c>
      <c r="B6" s="408">
        <v>2</v>
      </c>
      <c r="C6" s="408"/>
      <c r="D6" s="408">
        <v>3</v>
      </c>
      <c r="E6" s="409">
        <v>4</v>
      </c>
      <c r="F6" s="409">
        <v>5</v>
      </c>
      <c r="G6" s="409">
        <v>6</v>
      </c>
      <c r="H6" s="409"/>
      <c r="I6" s="409">
        <v>5</v>
      </c>
      <c r="J6" s="409">
        <v>6</v>
      </c>
      <c r="K6" s="409">
        <v>7</v>
      </c>
      <c r="L6" s="409"/>
      <c r="M6" s="409">
        <v>8</v>
      </c>
      <c r="N6" s="410">
        <v>9</v>
      </c>
      <c r="O6" s="409">
        <v>10</v>
      </c>
      <c r="P6" s="409"/>
      <c r="Q6" s="409"/>
      <c r="R6" s="409">
        <v>11</v>
      </c>
      <c r="S6" s="409">
        <v>6</v>
      </c>
      <c r="T6" s="409">
        <v>7</v>
      </c>
      <c r="U6" s="409">
        <v>8</v>
      </c>
      <c r="V6" s="409">
        <v>9</v>
      </c>
      <c r="W6" s="409"/>
      <c r="X6" s="409">
        <v>10</v>
      </c>
      <c r="Y6" s="409">
        <v>11</v>
      </c>
      <c r="Z6" s="409">
        <v>12</v>
      </c>
      <c r="AA6" s="409">
        <v>13</v>
      </c>
      <c r="AB6" s="409"/>
      <c r="AC6" s="409">
        <v>14</v>
      </c>
      <c r="AD6" s="409">
        <v>15</v>
      </c>
      <c r="AE6" s="409">
        <v>16</v>
      </c>
      <c r="AF6" s="409">
        <v>17</v>
      </c>
      <c r="AG6" s="409"/>
      <c r="AH6" s="409">
        <v>18</v>
      </c>
      <c r="AI6" s="409">
        <v>19</v>
      </c>
      <c r="AJ6" s="409">
        <v>20</v>
      </c>
      <c r="AK6" s="409">
        <v>21</v>
      </c>
      <c r="AL6" s="409"/>
      <c r="AM6" s="409">
        <v>22</v>
      </c>
      <c r="AN6" s="409">
        <v>19</v>
      </c>
      <c r="AO6" s="409">
        <v>20</v>
      </c>
      <c r="AP6" s="409">
        <v>21</v>
      </c>
      <c r="AQ6" s="409"/>
      <c r="AR6" s="409">
        <v>22</v>
      </c>
      <c r="AS6" s="409">
        <v>19</v>
      </c>
      <c r="AT6" s="409">
        <v>20</v>
      </c>
      <c r="AU6" s="409">
        <v>21</v>
      </c>
      <c r="AV6" s="409"/>
      <c r="AW6" s="409">
        <v>22</v>
      </c>
      <c r="AX6" s="409">
        <v>19</v>
      </c>
      <c r="AY6" s="409">
        <v>20</v>
      </c>
      <c r="AZ6" s="409">
        <v>21</v>
      </c>
      <c r="BA6" s="409"/>
      <c r="BB6" s="409">
        <v>22</v>
      </c>
      <c r="BC6" s="409">
        <v>19</v>
      </c>
      <c r="BD6" s="409">
        <v>20</v>
      </c>
      <c r="BE6" s="409">
        <v>21</v>
      </c>
      <c r="BF6" s="409"/>
      <c r="BG6" s="409">
        <v>22</v>
      </c>
      <c r="BH6" s="409">
        <v>19</v>
      </c>
      <c r="BI6" s="409">
        <v>20</v>
      </c>
      <c r="BJ6" s="409">
        <v>21</v>
      </c>
      <c r="BK6" s="409"/>
      <c r="BL6" s="409">
        <v>22</v>
      </c>
      <c r="BM6" s="409">
        <v>19</v>
      </c>
      <c r="BN6" s="409">
        <v>20</v>
      </c>
      <c r="BO6" s="409">
        <v>21</v>
      </c>
      <c r="BP6" s="409"/>
      <c r="BQ6" s="409">
        <v>22</v>
      </c>
      <c r="BR6" s="409">
        <v>19</v>
      </c>
      <c r="BS6" s="409">
        <v>20</v>
      </c>
      <c r="BT6" s="409">
        <v>21</v>
      </c>
      <c r="BU6" s="409"/>
      <c r="BV6" s="409">
        <v>22</v>
      </c>
      <c r="BW6" s="409">
        <v>19</v>
      </c>
      <c r="BX6" s="409">
        <v>20</v>
      </c>
      <c r="BY6" s="409">
        <v>21</v>
      </c>
      <c r="BZ6" s="409"/>
      <c r="CA6" s="409">
        <v>22</v>
      </c>
      <c r="CB6" s="409">
        <v>19</v>
      </c>
      <c r="CC6" s="409">
        <v>20</v>
      </c>
      <c r="CD6" s="409">
        <v>21</v>
      </c>
      <c r="CE6" s="409"/>
      <c r="CF6" s="409">
        <v>22</v>
      </c>
      <c r="CG6" s="409">
        <v>19</v>
      </c>
      <c r="CH6" s="409">
        <v>20</v>
      </c>
      <c r="CI6" s="409">
        <v>21</v>
      </c>
      <c r="CJ6" s="409"/>
      <c r="CK6" s="409">
        <v>22</v>
      </c>
      <c r="CL6" s="409">
        <v>19</v>
      </c>
      <c r="CM6" s="409">
        <v>20</v>
      </c>
      <c r="CN6" s="409">
        <v>21</v>
      </c>
      <c r="CO6" s="409"/>
      <c r="CP6" s="409">
        <v>22</v>
      </c>
      <c r="CQ6" s="409">
        <v>19</v>
      </c>
      <c r="CR6" s="409">
        <v>20</v>
      </c>
      <c r="CS6" s="409">
        <v>21</v>
      </c>
      <c r="CT6" s="409"/>
      <c r="CU6" s="409">
        <v>22</v>
      </c>
      <c r="CV6" s="409">
        <v>19</v>
      </c>
      <c r="CW6" s="409">
        <v>20</v>
      </c>
      <c r="CX6" s="409">
        <v>21</v>
      </c>
      <c r="CY6" s="409"/>
      <c r="CZ6" s="409">
        <v>22</v>
      </c>
      <c r="DA6" s="409">
        <v>19</v>
      </c>
      <c r="DB6" s="409">
        <v>20</v>
      </c>
      <c r="DC6" s="409">
        <v>21</v>
      </c>
      <c r="DD6" s="409"/>
      <c r="DE6" s="409">
        <v>22</v>
      </c>
      <c r="DF6" s="409">
        <v>19</v>
      </c>
      <c r="DG6" s="409">
        <v>20</v>
      </c>
      <c r="DH6" s="409">
        <v>21</v>
      </c>
      <c r="DI6" s="409"/>
      <c r="DJ6" s="409">
        <v>22</v>
      </c>
      <c r="DK6" s="409">
        <v>19</v>
      </c>
      <c r="DL6" s="409">
        <v>20</v>
      </c>
      <c r="DM6" s="409">
        <v>21</v>
      </c>
      <c r="DN6" s="409"/>
      <c r="DO6" s="411">
        <v>22</v>
      </c>
      <c r="DP6" s="400">
        <v>8</v>
      </c>
      <c r="DQ6" s="412">
        <v>9</v>
      </c>
      <c r="DR6" s="412">
        <v>10</v>
      </c>
      <c r="DS6" s="412">
        <v>11</v>
      </c>
      <c r="DT6" s="412">
        <v>12</v>
      </c>
      <c r="DU6" s="412">
        <v>13</v>
      </c>
      <c r="DV6" s="412">
        <v>14</v>
      </c>
      <c r="DW6" s="412">
        <v>15</v>
      </c>
      <c r="DX6" s="412">
        <v>16</v>
      </c>
      <c r="DY6" s="412">
        <v>17</v>
      </c>
      <c r="DZ6" s="412">
        <v>18</v>
      </c>
      <c r="EA6" s="412">
        <v>19</v>
      </c>
      <c r="EB6" s="412">
        <v>20</v>
      </c>
      <c r="EC6" s="412">
        <v>21</v>
      </c>
      <c r="ED6" s="412">
        <v>22</v>
      </c>
      <c r="EE6" s="412">
        <v>23</v>
      </c>
      <c r="EF6" s="11"/>
      <c r="EG6" s="11"/>
      <c r="EH6" s="11"/>
      <c r="EI6" s="11"/>
      <c r="EJ6" s="11"/>
      <c r="EK6" s="11"/>
      <c r="EL6" s="289"/>
      <c r="EM6" s="290"/>
      <c r="EN6" s="289"/>
      <c r="EO6" s="289"/>
      <c r="EP6" s="289"/>
      <c r="EQ6" s="289"/>
      <c r="ER6" s="289"/>
      <c r="ES6" s="289"/>
      <c r="ET6" s="289"/>
    </row>
    <row r="7" spans="1:150" ht="25.5">
      <c r="A7" s="413"/>
      <c r="B7" s="414" t="s">
        <v>1077</v>
      </c>
      <c r="C7" s="415"/>
      <c r="D7" s="277"/>
      <c r="E7" s="305"/>
      <c r="F7" s="305"/>
      <c r="G7" s="305"/>
      <c r="H7" s="280">
        <f t="shared" ref="H7:H31" si="0">SUM((J7-G7/20))</f>
        <v>0</v>
      </c>
      <c r="I7" s="278"/>
      <c r="J7" s="280">
        <f t="shared" ref="J7:J29" si="1">SUM((G7*6*21)/(8*20*100))+(G7/20)</f>
        <v>0</v>
      </c>
      <c r="K7" s="278"/>
      <c r="L7" s="416">
        <f t="shared" ref="L7:L30" si="2">SUM(M7*H7)</f>
        <v>0</v>
      </c>
      <c r="M7" s="351"/>
      <c r="N7" s="304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5"/>
      <c r="AP7" s="305"/>
      <c r="AQ7" s="305"/>
      <c r="AR7" s="305"/>
      <c r="AS7" s="305"/>
      <c r="AT7" s="305"/>
      <c r="AU7" s="305"/>
      <c r="AV7" s="305"/>
      <c r="AW7" s="305"/>
      <c r="AX7" s="305"/>
      <c r="AY7" s="305"/>
      <c r="AZ7" s="305"/>
      <c r="BA7" s="305"/>
      <c r="BB7" s="305"/>
      <c r="BC7" s="305"/>
      <c r="BD7" s="305"/>
      <c r="BE7" s="305"/>
      <c r="BF7" s="305"/>
      <c r="BG7" s="305"/>
      <c r="BH7" s="305"/>
      <c r="BI7" s="305"/>
      <c r="BJ7" s="305"/>
      <c r="BK7" s="305"/>
      <c r="BL7" s="305"/>
      <c r="BM7" s="305"/>
      <c r="BN7" s="305"/>
      <c r="BO7" s="305"/>
      <c r="BP7" s="305"/>
      <c r="BQ7" s="305"/>
      <c r="BR7" s="305"/>
      <c r="BS7" s="305"/>
      <c r="BT7" s="305"/>
      <c r="BU7" s="305"/>
      <c r="BV7" s="305"/>
      <c r="BW7" s="305"/>
      <c r="BX7" s="305"/>
      <c r="BY7" s="305"/>
      <c r="BZ7" s="305"/>
      <c r="CA7" s="305"/>
      <c r="CB7" s="305"/>
      <c r="CC7" s="305"/>
      <c r="CD7" s="305"/>
      <c r="CE7" s="305"/>
      <c r="CF7" s="305"/>
      <c r="CG7" s="305"/>
      <c r="CH7" s="305"/>
      <c r="CI7" s="305"/>
      <c r="CJ7" s="305"/>
      <c r="CK7" s="305"/>
      <c r="CL7" s="305"/>
      <c r="CM7" s="305"/>
      <c r="CN7" s="305"/>
      <c r="CO7" s="305"/>
      <c r="CP7" s="305"/>
      <c r="CQ7" s="305"/>
      <c r="CR7" s="305"/>
      <c r="CS7" s="305"/>
      <c r="CT7" s="305"/>
      <c r="CU7" s="305"/>
      <c r="CV7" s="305"/>
      <c r="CW7" s="305"/>
      <c r="CX7" s="305"/>
      <c r="CY7" s="305"/>
      <c r="CZ7" s="305"/>
      <c r="DA7" s="305"/>
      <c r="DB7" s="305"/>
      <c r="DC7" s="305"/>
      <c r="DD7" s="305"/>
      <c r="DE7" s="305"/>
      <c r="DF7" s="305"/>
      <c r="DG7" s="305"/>
      <c r="DH7" s="305"/>
      <c r="DI7" s="305"/>
      <c r="DJ7" s="305"/>
      <c r="DK7" s="305"/>
      <c r="DL7" s="305"/>
      <c r="DM7" s="305"/>
      <c r="DN7" s="305"/>
      <c r="DO7" s="339"/>
      <c r="DP7" s="354"/>
      <c r="DQ7" s="305"/>
      <c r="DR7" s="305"/>
      <c r="DS7" s="305"/>
      <c r="DT7" s="305"/>
      <c r="DU7" s="305"/>
      <c r="DV7" s="305"/>
      <c r="DW7" s="305"/>
      <c r="DX7" s="305"/>
      <c r="DY7" s="305"/>
      <c r="DZ7" s="305"/>
      <c r="EA7" s="305"/>
      <c r="EB7" s="305"/>
      <c r="EC7" s="305"/>
      <c r="ED7" s="305"/>
      <c r="EE7" s="305"/>
      <c r="EF7" s="278"/>
      <c r="EG7" s="278"/>
      <c r="EH7" s="417"/>
      <c r="EI7" s="417"/>
      <c r="EJ7" s="417"/>
      <c r="EK7" s="417"/>
      <c r="EL7" s="289"/>
      <c r="EM7" s="290"/>
      <c r="EN7" s="289"/>
      <c r="EO7" s="289"/>
      <c r="EP7" s="289"/>
      <c r="EQ7" s="289"/>
      <c r="ER7" s="289"/>
      <c r="ES7" s="289"/>
      <c r="ET7" s="289"/>
    </row>
    <row r="8" spans="1:150" ht="63">
      <c r="A8" s="418">
        <v>1</v>
      </c>
      <c r="B8" s="418" t="s">
        <v>1103</v>
      </c>
      <c r="C8" s="418" t="s">
        <v>1104</v>
      </c>
      <c r="D8" s="419" t="s">
        <v>1105</v>
      </c>
      <c r="E8" s="112">
        <v>35700</v>
      </c>
      <c r="F8" s="112">
        <v>4200</v>
      </c>
      <c r="G8" s="357">
        <f t="shared" ref="G8:G29" si="3">SUM(E8:F8)</f>
        <v>39900</v>
      </c>
      <c r="H8" s="280">
        <f t="shared" si="0"/>
        <v>314.21250000000009</v>
      </c>
      <c r="I8" s="279">
        <v>20</v>
      </c>
      <c r="J8" s="280">
        <f t="shared" si="1"/>
        <v>2309.2125000000001</v>
      </c>
      <c r="K8" s="420" t="s">
        <v>1106</v>
      </c>
      <c r="L8" s="416">
        <f t="shared" si="2"/>
        <v>4398.9750000000013</v>
      </c>
      <c r="M8" s="351">
        <v>14</v>
      </c>
      <c r="N8" s="280">
        <f t="shared" ref="N8:N29" si="4">SUM(M8*J8)</f>
        <v>32328.975000000002</v>
      </c>
      <c r="O8" s="279">
        <f t="shared" ref="O8:O29" si="5">SUM(P8:Q8)</f>
        <v>0</v>
      </c>
      <c r="P8" s="279">
        <f t="shared" ref="P8:R29" si="6">SUM(U8,Z8,AE8,AJ8,AO8,AT8,AY8,BD8,BI8,BN8,BS8,BX8,CC8,CH8,CM8,CR8,CW8,DB8,DG8,DL8)</f>
        <v>0</v>
      </c>
      <c r="Q8" s="279">
        <f t="shared" si="6"/>
        <v>0</v>
      </c>
      <c r="R8" s="279">
        <f t="shared" si="6"/>
        <v>0</v>
      </c>
      <c r="S8" s="421" t="s">
        <v>1107</v>
      </c>
      <c r="T8" s="279"/>
      <c r="U8" s="279"/>
      <c r="V8" s="279"/>
      <c r="W8" s="279"/>
      <c r="X8" s="296">
        <f>SUM(U8:V8)</f>
        <v>0</v>
      </c>
      <c r="Y8" s="279"/>
      <c r="Z8" s="279"/>
      <c r="AA8" s="279"/>
      <c r="AB8" s="279"/>
      <c r="AC8" s="296">
        <f>SUM(Z8:AA8)</f>
        <v>0</v>
      </c>
      <c r="AD8" s="305"/>
      <c r="AE8" s="305"/>
      <c r="AF8" s="305"/>
      <c r="AG8" s="305"/>
      <c r="AH8" s="296">
        <f>SUM(AE8:AF8)</f>
        <v>0</v>
      </c>
      <c r="AI8" s="305"/>
      <c r="AJ8" s="305"/>
      <c r="AK8" s="305"/>
      <c r="AL8" s="305"/>
      <c r="AM8" s="296">
        <f>SUM(AJ8:AK8)</f>
        <v>0</v>
      </c>
      <c r="AN8" s="305"/>
      <c r="AO8" s="305"/>
      <c r="AP8" s="305"/>
      <c r="AQ8" s="305"/>
      <c r="AR8" s="296">
        <f t="shared" ref="AR8:AR29" si="7">SUM(AO8:AP8)</f>
        <v>0</v>
      </c>
      <c r="AS8" s="305"/>
      <c r="AT8" s="305"/>
      <c r="AU8" s="305"/>
      <c r="AV8" s="305"/>
      <c r="AW8" s="296">
        <f t="shared" ref="AW8:AW29" si="8">SUM(AT8:AU8)</f>
        <v>0</v>
      </c>
      <c r="AX8" s="305"/>
      <c r="AY8" s="305"/>
      <c r="AZ8" s="305"/>
      <c r="BA8" s="305"/>
      <c r="BB8" s="296">
        <f t="shared" ref="BB8:BB29" si="9">SUM(AY8:AZ8)</f>
        <v>0</v>
      </c>
      <c r="BC8" s="305"/>
      <c r="BD8" s="305"/>
      <c r="BE8" s="305"/>
      <c r="BF8" s="305"/>
      <c r="BG8" s="296">
        <f t="shared" ref="BG8:BG29" si="10">SUM(BD8:BE8)</f>
        <v>0</v>
      </c>
      <c r="BH8" s="305"/>
      <c r="BI8" s="305"/>
      <c r="BJ8" s="305"/>
      <c r="BK8" s="305"/>
      <c r="BL8" s="296">
        <f t="shared" ref="BL8:BL29" si="11">SUM(BI8:BJ8)</f>
        <v>0</v>
      </c>
      <c r="BM8" s="305"/>
      <c r="BN8" s="305"/>
      <c r="BO8" s="305"/>
      <c r="BP8" s="305"/>
      <c r="BQ8" s="296">
        <f t="shared" ref="BQ8:BQ29" si="12">SUM(BN8:BO8)</f>
        <v>0</v>
      </c>
      <c r="BR8" s="305"/>
      <c r="BS8" s="305"/>
      <c r="BT8" s="305"/>
      <c r="BU8" s="305"/>
      <c r="BV8" s="296">
        <f t="shared" ref="BV8:BV29" si="13">SUM(BS8:BT8)</f>
        <v>0</v>
      </c>
      <c r="BW8" s="305"/>
      <c r="BX8" s="305"/>
      <c r="BY8" s="305"/>
      <c r="BZ8" s="305"/>
      <c r="CA8" s="296">
        <f t="shared" ref="CA8:CA29" si="14">SUM(BX8:BY8)</f>
        <v>0</v>
      </c>
      <c r="CB8" s="305"/>
      <c r="CC8" s="305"/>
      <c r="CD8" s="305"/>
      <c r="CE8" s="305"/>
      <c r="CF8" s="305"/>
      <c r="CG8" s="305"/>
      <c r="CH8" s="305"/>
      <c r="CI8" s="305"/>
      <c r="CJ8" s="305"/>
      <c r="CK8" s="305"/>
      <c r="CL8" s="305"/>
      <c r="CM8" s="305"/>
      <c r="CN8" s="305"/>
      <c r="CO8" s="305"/>
      <c r="CP8" s="305"/>
      <c r="CQ8" s="305"/>
      <c r="CR8" s="305"/>
      <c r="CS8" s="305"/>
      <c r="CT8" s="305"/>
      <c r="CU8" s="305"/>
      <c r="CV8" s="305"/>
      <c r="CW8" s="305"/>
      <c r="CX8" s="305"/>
      <c r="CY8" s="305"/>
      <c r="CZ8" s="305"/>
      <c r="DA8" s="305"/>
      <c r="DB8" s="305"/>
      <c r="DC8" s="305"/>
      <c r="DD8" s="305"/>
      <c r="DE8" s="305"/>
      <c r="DF8" s="305"/>
      <c r="DG8" s="305"/>
      <c r="DH8" s="305"/>
      <c r="DI8" s="305"/>
      <c r="DJ8" s="305"/>
      <c r="DK8" s="305"/>
      <c r="DL8" s="305"/>
      <c r="DM8" s="305"/>
      <c r="DN8" s="305"/>
      <c r="DO8" s="339"/>
      <c r="DP8" s="422">
        <v>1</v>
      </c>
      <c r="DQ8" s="304">
        <v>39900</v>
      </c>
      <c r="DR8" s="304"/>
      <c r="DS8" s="304"/>
      <c r="DT8" s="304">
        <v>1</v>
      </c>
      <c r="DU8" s="304">
        <v>39900</v>
      </c>
      <c r="DV8" s="304"/>
      <c r="DW8" s="304"/>
      <c r="DX8" s="304"/>
      <c r="DY8" s="304"/>
      <c r="DZ8" s="304"/>
      <c r="EA8" s="304"/>
      <c r="EB8" s="304"/>
      <c r="EC8" s="304"/>
      <c r="ED8" s="304"/>
      <c r="EE8" s="304"/>
      <c r="EF8" s="423">
        <f t="shared" ref="EF8:EG29" si="15">SUM(ED8,EB8,DZ8,DX8,DV8,DT8)</f>
        <v>1</v>
      </c>
      <c r="EG8" s="423">
        <f>SUM(EE8,EC8,EA8,DY8,DW8,DU8)</f>
        <v>39900</v>
      </c>
      <c r="EH8" s="424">
        <v>1</v>
      </c>
      <c r="EI8" s="425">
        <v>39900</v>
      </c>
      <c r="EJ8" s="425"/>
      <c r="EK8" s="425"/>
      <c r="EL8" s="289"/>
      <c r="EM8" s="290">
        <v>1</v>
      </c>
      <c r="EN8" s="289"/>
      <c r="EO8" s="289"/>
      <c r="EP8" s="289"/>
      <c r="EQ8" s="289"/>
      <c r="ER8" s="289"/>
      <c r="ES8" s="289"/>
      <c r="ET8" s="289"/>
    </row>
    <row r="9" spans="1:150" ht="94.5">
      <c r="A9" s="418">
        <v>2</v>
      </c>
      <c r="B9" s="418" t="s">
        <v>1108</v>
      </c>
      <c r="C9" s="418" t="s">
        <v>1109</v>
      </c>
      <c r="D9" s="419" t="s">
        <v>1105</v>
      </c>
      <c r="E9" s="112">
        <v>35700</v>
      </c>
      <c r="F9" s="112">
        <v>4200</v>
      </c>
      <c r="G9" s="357">
        <f t="shared" si="3"/>
        <v>39900</v>
      </c>
      <c r="H9" s="280">
        <f t="shared" si="0"/>
        <v>314.21250000000009</v>
      </c>
      <c r="I9" s="279">
        <v>20</v>
      </c>
      <c r="J9" s="280">
        <f t="shared" si="1"/>
        <v>2309.2125000000001</v>
      </c>
      <c r="K9" s="420" t="s">
        <v>1110</v>
      </c>
      <c r="L9" s="416">
        <f t="shared" si="2"/>
        <v>4398.9750000000013</v>
      </c>
      <c r="M9" s="351">
        <v>14</v>
      </c>
      <c r="N9" s="280">
        <f t="shared" si="4"/>
        <v>32328.975000000002</v>
      </c>
      <c r="O9" s="279">
        <f t="shared" si="5"/>
        <v>27798</v>
      </c>
      <c r="P9" s="279">
        <f t="shared" si="6"/>
        <v>23408</v>
      </c>
      <c r="Q9" s="279">
        <f t="shared" si="6"/>
        <v>4390</v>
      </c>
      <c r="R9" s="279">
        <f t="shared" si="6"/>
        <v>0</v>
      </c>
      <c r="S9" s="421" t="s">
        <v>1107</v>
      </c>
      <c r="T9" s="328" t="s">
        <v>842</v>
      </c>
      <c r="U9" s="279">
        <v>1960</v>
      </c>
      <c r="V9" s="279">
        <v>622</v>
      </c>
      <c r="W9" s="279"/>
      <c r="X9" s="296">
        <f>SUM(U9:V9)</f>
        <v>2582</v>
      </c>
      <c r="Y9" s="328" t="s">
        <v>988</v>
      </c>
      <c r="Z9" s="279">
        <v>1960</v>
      </c>
      <c r="AA9" s="279">
        <v>314</v>
      </c>
      <c r="AB9" s="279"/>
      <c r="AC9" s="296">
        <f>SUM(Z9:AA9)</f>
        <v>2274</v>
      </c>
      <c r="AD9" s="305" t="s">
        <v>795</v>
      </c>
      <c r="AE9" s="305">
        <v>1987</v>
      </c>
      <c r="AF9" s="305">
        <v>314</v>
      </c>
      <c r="AG9" s="305"/>
      <c r="AH9" s="296">
        <f>SUM(AE9:AF9)</f>
        <v>2301</v>
      </c>
      <c r="AI9" s="368" t="s">
        <v>1049</v>
      </c>
      <c r="AJ9" s="305">
        <v>1960</v>
      </c>
      <c r="AK9" s="305">
        <v>314</v>
      </c>
      <c r="AL9" s="305"/>
      <c r="AM9" s="296">
        <f>SUM(AJ9:AK9)</f>
        <v>2274</v>
      </c>
      <c r="AN9" s="368" t="s">
        <v>994</v>
      </c>
      <c r="AO9" s="305">
        <v>3990</v>
      </c>
      <c r="AP9" s="305">
        <v>628</v>
      </c>
      <c r="AQ9" s="305"/>
      <c r="AR9" s="296">
        <f t="shared" si="7"/>
        <v>4618</v>
      </c>
      <c r="AS9" s="368" t="s">
        <v>847</v>
      </c>
      <c r="AT9" s="305">
        <v>1995</v>
      </c>
      <c r="AU9" s="305">
        <v>314</v>
      </c>
      <c r="AV9" s="305"/>
      <c r="AW9" s="296">
        <f t="shared" si="8"/>
        <v>2309</v>
      </c>
      <c r="AX9" s="305" t="s">
        <v>848</v>
      </c>
      <c r="AY9" s="305">
        <v>1995</v>
      </c>
      <c r="AZ9" s="305">
        <v>314</v>
      </c>
      <c r="BA9" s="305"/>
      <c r="BB9" s="296">
        <f t="shared" si="9"/>
        <v>2309</v>
      </c>
      <c r="BC9" s="305" t="s">
        <v>853</v>
      </c>
      <c r="BD9" s="305">
        <v>3606</v>
      </c>
      <c r="BE9" s="305">
        <v>942</v>
      </c>
      <c r="BF9" s="305"/>
      <c r="BG9" s="296">
        <f t="shared" si="10"/>
        <v>4548</v>
      </c>
      <c r="BH9" s="426">
        <v>40490</v>
      </c>
      <c r="BI9" s="305">
        <v>1960</v>
      </c>
      <c r="BJ9" s="305">
        <v>314</v>
      </c>
      <c r="BK9" s="305"/>
      <c r="BL9" s="296">
        <f t="shared" si="11"/>
        <v>2274</v>
      </c>
      <c r="BM9" s="305" t="s">
        <v>995</v>
      </c>
      <c r="BN9" s="305">
        <v>1995</v>
      </c>
      <c r="BO9" s="305">
        <v>314</v>
      </c>
      <c r="BP9" s="305"/>
      <c r="BQ9" s="296">
        <f t="shared" si="12"/>
        <v>2309</v>
      </c>
      <c r="BR9" s="305"/>
      <c r="BS9" s="305"/>
      <c r="BT9" s="305"/>
      <c r="BU9" s="305"/>
      <c r="BV9" s="296">
        <f t="shared" si="13"/>
        <v>0</v>
      </c>
      <c r="BW9" s="305"/>
      <c r="BX9" s="305"/>
      <c r="BY9" s="305"/>
      <c r="BZ9" s="305"/>
      <c r="CA9" s="296">
        <f t="shared" si="14"/>
        <v>0</v>
      </c>
      <c r="CB9" s="305"/>
      <c r="CC9" s="305"/>
      <c r="CD9" s="305"/>
      <c r="CE9" s="305"/>
      <c r="CF9" s="305"/>
      <c r="CG9" s="305"/>
      <c r="CH9" s="305"/>
      <c r="CI9" s="305"/>
      <c r="CJ9" s="305"/>
      <c r="CK9" s="305"/>
      <c r="CL9" s="305"/>
      <c r="CM9" s="305"/>
      <c r="CN9" s="305"/>
      <c r="CO9" s="305"/>
      <c r="CP9" s="305"/>
      <c r="CQ9" s="305"/>
      <c r="CR9" s="305"/>
      <c r="CS9" s="305"/>
      <c r="CT9" s="305"/>
      <c r="CU9" s="305"/>
      <c r="CV9" s="305"/>
      <c r="CW9" s="305"/>
      <c r="CX9" s="305"/>
      <c r="CY9" s="305"/>
      <c r="CZ9" s="305"/>
      <c r="DA9" s="305"/>
      <c r="DB9" s="305"/>
      <c r="DC9" s="305"/>
      <c r="DD9" s="305"/>
      <c r="DE9" s="305"/>
      <c r="DF9" s="305"/>
      <c r="DG9" s="305"/>
      <c r="DH9" s="305"/>
      <c r="DI9" s="305"/>
      <c r="DJ9" s="305"/>
      <c r="DK9" s="305"/>
      <c r="DL9" s="305"/>
      <c r="DM9" s="305"/>
      <c r="DN9" s="305"/>
      <c r="DO9" s="339"/>
      <c r="DP9" s="422">
        <v>1</v>
      </c>
      <c r="DQ9" s="304">
        <v>39900</v>
      </c>
      <c r="DR9" s="304"/>
      <c r="DS9" s="304"/>
      <c r="DT9" s="304">
        <v>1</v>
      </c>
      <c r="DU9" s="304">
        <v>39900</v>
      </c>
      <c r="DV9" s="304"/>
      <c r="DW9" s="304"/>
      <c r="DX9" s="304"/>
      <c r="DY9" s="304"/>
      <c r="DZ9" s="304"/>
      <c r="EA9" s="304"/>
      <c r="EB9" s="304"/>
      <c r="EC9" s="304"/>
      <c r="ED9" s="304"/>
      <c r="EE9" s="304"/>
      <c r="EF9" s="423">
        <f t="shared" si="15"/>
        <v>1</v>
      </c>
      <c r="EG9" s="423">
        <f t="shared" si="15"/>
        <v>39900</v>
      </c>
      <c r="EH9" s="424"/>
      <c r="EI9" s="425"/>
      <c r="EJ9" s="425">
        <v>1</v>
      </c>
      <c r="EK9" s="425">
        <v>39900</v>
      </c>
      <c r="EL9" s="289"/>
      <c r="EM9" s="290"/>
      <c r="EN9" s="289"/>
      <c r="EO9" s="289">
        <v>1</v>
      </c>
      <c r="EP9" s="289">
        <v>39900</v>
      </c>
      <c r="EQ9" s="289"/>
      <c r="ER9" s="289"/>
      <c r="ES9" s="289"/>
      <c r="ET9" s="289"/>
    </row>
    <row r="10" spans="1:150" ht="94.5">
      <c r="A10" s="418">
        <v>3</v>
      </c>
      <c r="B10" s="418" t="s">
        <v>1111</v>
      </c>
      <c r="C10" s="418" t="s">
        <v>1112</v>
      </c>
      <c r="D10" s="419" t="s">
        <v>1105</v>
      </c>
      <c r="E10" s="112">
        <v>35700</v>
      </c>
      <c r="F10" s="112">
        <v>4200</v>
      </c>
      <c r="G10" s="357">
        <f t="shared" si="3"/>
        <v>39900</v>
      </c>
      <c r="H10" s="280">
        <f t="shared" si="0"/>
        <v>314.21250000000009</v>
      </c>
      <c r="I10" s="279">
        <v>20</v>
      </c>
      <c r="J10" s="280">
        <f t="shared" si="1"/>
        <v>2309.2125000000001</v>
      </c>
      <c r="K10" s="420" t="s">
        <v>1113</v>
      </c>
      <c r="L10" s="416">
        <f t="shared" si="2"/>
        <v>4398.9750000000013</v>
      </c>
      <c r="M10" s="351">
        <v>14</v>
      </c>
      <c r="N10" s="280">
        <f t="shared" si="4"/>
        <v>32328.975000000002</v>
      </c>
      <c r="O10" s="279">
        <f t="shared" si="5"/>
        <v>16448</v>
      </c>
      <c r="P10" s="279">
        <f t="shared" si="6"/>
        <v>12686</v>
      </c>
      <c r="Q10" s="279">
        <f t="shared" si="6"/>
        <v>3762</v>
      </c>
      <c r="R10" s="279">
        <f t="shared" si="6"/>
        <v>0</v>
      </c>
      <c r="S10" s="421" t="s">
        <v>1107</v>
      </c>
      <c r="T10" s="328" t="s">
        <v>842</v>
      </c>
      <c r="U10" s="279">
        <v>1983</v>
      </c>
      <c r="V10" s="279">
        <v>622</v>
      </c>
      <c r="W10" s="279"/>
      <c r="X10" s="296">
        <f t="shared" ref="X10:X29" si="16">SUM(U10:V10)</f>
        <v>2605</v>
      </c>
      <c r="Y10" s="279" t="s">
        <v>795</v>
      </c>
      <c r="Z10" s="279">
        <v>3979</v>
      </c>
      <c r="AA10" s="279">
        <v>628</v>
      </c>
      <c r="AB10" s="279"/>
      <c r="AC10" s="296">
        <f t="shared" ref="AC10:AC29" si="17">SUM(Z10:AA10)</f>
        <v>4607</v>
      </c>
      <c r="AD10" s="305" t="s">
        <v>803</v>
      </c>
      <c r="AE10" s="305">
        <v>1681</v>
      </c>
      <c r="AF10" s="305">
        <v>628</v>
      </c>
      <c r="AG10" s="305"/>
      <c r="AH10" s="296">
        <f t="shared" ref="AH10:AH29" si="18">SUM(AE10:AF10)</f>
        <v>2309</v>
      </c>
      <c r="AI10" s="358" t="s">
        <v>847</v>
      </c>
      <c r="AJ10" s="305">
        <v>3990</v>
      </c>
      <c r="AK10" s="305">
        <v>628</v>
      </c>
      <c r="AL10" s="305"/>
      <c r="AM10" s="296">
        <f t="shared" ref="AM10:AM29" si="19">SUM(AJ10:AK10)</f>
        <v>4618</v>
      </c>
      <c r="AN10" s="305" t="s">
        <v>853</v>
      </c>
      <c r="AO10" s="305">
        <v>1053</v>
      </c>
      <c r="AP10" s="305">
        <v>1256</v>
      </c>
      <c r="AQ10" s="305"/>
      <c r="AR10" s="296">
        <f t="shared" si="7"/>
        <v>2309</v>
      </c>
      <c r="AS10" s="305"/>
      <c r="AT10" s="305"/>
      <c r="AU10" s="305"/>
      <c r="AV10" s="305"/>
      <c r="AW10" s="296">
        <f t="shared" si="8"/>
        <v>0</v>
      </c>
      <c r="AX10" s="305"/>
      <c r="AY10" s="305"/>
      <c r="AZ10" s="305"/>
      <c r="BA10" s="305"/>
      <c r="BB10" s="296">
        <f t="shared" si="9"/>
        <v>0</v>
      </c>
      <c r="BC10" s="305"/>
      <c r="BD10" s="305"/>
      <c r="BE10" s="305"/>
      <c r="BF10" s="305"/>
      <c r="BG10" s="296">
        <f t="shared" si="10"/>
        <v>0</v>
      </c>
      <c r="BH10" s="305"/>
      <c r="BI10" s="305"/>
      <c r="BJ10" s="305"/>
      <c r="BK10" s="305"/>
      <c r="BL10" s="296">
        <f t="shared" si="11"/>
        <v>0</v>
      </c>
      <c r="BM10" s="305"/>
      <c r="BN10" s="305"/>
      <c r="BO10" s="305"/>
      <c r="BP10" s="305"/>
      <c r="BQ10" s="296">
        <f t="shared" si="12"/>
        <v>0</v>
      </c>
      <c r="BR10" s="305"/>
      <c r="BS10" s="305"/>
      <c r="BT10" s="305"/>
      <c r="BU10" s="305"/>
      <c r="BV10" s="296">
        <f t="shared" si="13"/>
        <v>0</v>
      </c>
      <c r="BW10" s="305"/>
      <c r="BX10" s="305"/>
      <c r="BY10" s="305"/>
      <c r="BZ10" s="305"/>
      <c r="CA10" s="296">
        <f t="shared" si="14"/>
        <v>0</v>
      </c>
      <c r="CB10" s="305"/>
      <c r="CC10" s="305"/>
      <c r="CD10" s="305"/>
      <c r="CE10" s="305"/>
      <c r="CF10" s="305"/>
      <c r="CG10" s="305"/>
      <c r="CH10" s="305"/>
      <c r="CI10" s="305"/>
      <c r="CJ10" s="305"/>
      <c r="CK10" s="305"/>
      <c r="CL10" s="305"/>
      <c r="CM10" s="305"/>
      <c r="CN10" s="305"/>
      <c r="CO10" s="305"/>
      <c r="CP10" s="305"/>
      <c r="CQ10" s="305"/>
      <c r="CR10" s="305"/>
      <c r="CS10" s="305"/>
      <c r="CT10" s="305"/>
      <c r="CU10" s="305"/>
      <c r="CV10" s="305"/>
      <c r="CW10" s="305"/>
      <c r="CX10" s="305"/>
      <c r="CY10" s="305"/>
      <c r="CZ10" s="305"/>
      <c r="DA10" s="305"/>
      <c r="DB10" s="305"/>
      <c r="DC10" s="305"/>
      <c r="DD10" s="305"/>
      <c r="DE10" s="305"/>
      <c r="DF10" s="305"/>
      <c r="DG10" s="305"/>
      <c r="DH10" s="305"/>
      <c r="DI10" s="305"/>
      <c r="DJ10" s="305"/>
      <c r="DK10" s="305"/>
      <c r="DL10" s="305"/>
      <c r="DM10" s="305"/>
      <c r="DN10" s="305"/>
      <c r="DO10" s="339"/>
      <c r="DP10" s="422">
        <v>1</v>
      </c>
      <c r="DQ10" s="304">
        <v>39900</v>
      </c>
      <c r="DR10" s="304"/>
      <c r="DS10" s="304"/>
      <c r="DT10" s="304">
        <v>1</v>
      </c>
      <c r="DU10" s="304">
        <v>39900</v>
      </c>
      <c r="DV10" s="304"/>
      <c r="DW10" s="304"/>
      <c r="DX10" s="304"/>
      <c r="DY10" s="304"/>
      <c r="DZ10" s="304"/>
      <c r="EA10" s="304"/>
      <c r="EB10" s="304"/>
      <c r="EC10" s="304"/>
      <c r="ED10" s="304"/>
      <c r="EE10" s="304"/>
      <c r="EF10" s="423">
        <f t="shared" si="15"/>
        <v>1</v>
      </c>
      <c r="EG10" s="423">
        <f t="shared" si="15"/>
        <v>39900</v>
      </c>
      <c r="EH10" s="424"/>
      <c r="EI10" s="425"/>
      <c r="EJ10" s="425">
        <v>1</v>
      </c>
      <c r="EK10" s="425">
        <v>39900</v>
      </c>
      <c r="EL10" s="289"/>
      <c r="EM10" s="290"/>
      <c r="EN10" s="289"/>
      <c r="EO10" s="289">
        <v>1</v>
      </c>
      <c r="EP10" s="289">
        <v>39900</v>
      </c>
      <c r="EQ10" s="289"/>
      <c r="ER10" s="289"/>
      <c r="ES10" s="289"/>
      <c r="ET10" s="289"/>
    </row>
    <row r="11" spans="1:150" ht="47.25">
      <c r="A11" s="418">
        <v>4</v>
      </c>
      <c r="B11" s="427" t="s">
        <v>1114</v>
      </c>
      <c r="C11" s="418" t="s">
        <v>1115</v>
      </c>
      <c r="D11" s="419" t="s">
        <v>1105</v>
      </c>
      <c r="E11" s="112">
        <v>35700</v>
      </c>
      <c r="F11" s="112">
        <v>4200</v>
      </c>
      <c r="G11" s="357">
        <f t="shared" si="3"/>
        <v>39900</v>
      </c>
      <c r="H11" s="280">
        <f t="shared" si="0"/>
        <v>314.21250000000009</v>
      </c>
      <c r="I11" s="279">
        <v>20</v>
      </c>
      <c r="J11" s="280">
        <f t="shared" si="1"/>
        <v>2309.2125000000001</v>
      </c>
      <c r="K11" s="420" t="s">
        <v>1116</v>
      </c>
      <c r="L11" s="416">
        <f t="shared" si="2"/>
        <v>4398.9750000000013</v>
      </c>
      <c r="M11" s="351">
        <v>14</v>
      </c>
      <c r="N11" s="280">
        <f t="shared" si="4"/>
        <v>32328.975000000002</v>
      </c>
      <c r="O11" s="279">
        <f t="shared" si="5"/>
        <v>27905</v>
      </c>
      <c r="P11" s="279">
        <f t="shared" si="6"/>
        <v>23567</v>
      </c>
      <c r="Q11" s="279">
        <f t="shared" si="6"/>
        <v>4338</v>
      </c>
      <c r="R11" s="279">
        <f t="shared" si="6"/>
        <v>0</v>
      </c>
      <c r="S11" s="421" t="s">
        <v>1117</v>
      </c>
      <c r="T11" s="328" t="s">
        <v>842</v>
      </c>
      <c r="U11" s="279">
        <v>1988</v>
      </c>
      <c r="V11" s="279">
        <v>570</v>
      </c>
      <c r="W11" s="279"/>
      <c r="X11" s="296">
        <f t="shared" si="16"/>
        <v>2558</v>
      </c>
      <c r="Y11" s="328" t="s">
        <v>988</v>
      </c>
      <c r="Z11" s="279">
        <v>1978</v>
      </c>
      <c r="AA11" s="279">
        <v>314</v>
      </c>
      <c r="AB11" s="279"/>
      <c r="AC11" s="296">
        <f t="shared" si="17"/>
        <v>2292</v>
      </c>
      <c r="AD11" s="305" t="s">
        <v>795</v>
      </c>
      <c r="AE11" s="305">
        <v>1989</v>
      </c>
      <c r="AF11" s="305">
        <v>314</v>
      </c>
      <c r="AG11" s="305"/>
      <c r="AH11" s="296">
        <f t="shared" si="18"/>
        <v>2303</v>
      </c>
      <c r="AI11" s="358" t="s">
        <v>1049</v>
      </c>
      <c r="AJ11" s="305">
        <v>1990</v>
      </c>
      <c r="AK11" s="305">
        <v>314</v>
      </c>
      <c r="AL11" s="305"/>
      <c r="AM11" s="296">
        <f t="shared" si="19"/>
        <v>2304</v>
      </c>
      <c r="AN11" s="305" t="s">
        <v>848</v>
      </c>
      <c r="AO11" s="305">
        <v>7990</v>
      </c>
      <c r="AP11" s="305">
        <v>1256</v>
      </c>
      <c r="AQ11" s="305"/>
      <c r="AR11" s="296">
        <f t="shared" si="7"/>
        <v>9246</v>
      </c>
      <c r="AS11" s="358" t="s">
        <v>910</v>
      </c>
      <c r="AT11" s="305">
        <v>1990</v>
      </c>
      <c r="AU11" s="305">
        <v>314</v>
      </c>
      <c r="AV11" s="305"/>
      <c r="AW11" s="296">
        <f t="shared" si="8"/>
        <v>2304</v>
      </c>
      <c r="AX11" s="366">
        <v>40239</v>
      </c>
      <c r="AY11" s="305">
        <v>1995</v>
      </c>
      <c r="AZ11" s="305">
        <v>314</v>
      </c>
      <c r="BA11" s="305"/>
      <c r="BB11" s="296">
        <f t="shared" si="9"/>
        <v>2309</v>
      </c>
      <c r="BC11" s="305" t="s">
        <v>853</v>
      </c>
      <c r="BD11" s="305">
        <v>1983</v>
      </c>
      <c r="BE11" s="305">
        <v>314</v>
      </c>
      <c r="BF11" s="305"/>
      <c r="BG11" s="296">
        <f t="shared" si="10"/>
        <v>2297</v>
      </c>
      <c r="BH11" s="305" t="s">
        <v>995</v>
      </c>
      <c r="BI11" s="305">
        <v>1664</v>
      </c>
      <c r="BJ11" s="305">
        <v>628</v>
      </c>
      <c r="BK11" s="305"/>
      <c r="BL11" s="296">
        <f t="shared" si="11"/>
        <v>2292</v>
      </c>
      <c r="BM11" s="305"/>
      <c r="BN11" s="305"/>
      <c r="BO11" s="305"/>
      <c r="BP11" s="305"/>
      <c r="BQ11" s="296">
        <f t="shared" si="12"/>
        <v>0</v>
      </c>
      <c r="BR11" s="305"/>
      <c r="BS11" s="305"/>
      <c r="BT11" s="305"/>
      <c r="BU11" s="305"/>
      <c r="BV11" s="296">
        <f t="shared" si="13"/>
        <v>0</v>
      </c>
      <c r="BW11" s="305"/>
      <c r="BX11" s="305"/>
      <c r="BY11" s="305"/>
      <c r="BZ11" s="305"/>
      <c r="CA11" s="296">
        <f t="shared" si="14"/>
        <v>0</v>
      </c>
      <c r="CB11" s="305"/>
      <c r="CC11" s="305"/>
      <c r="CD11" s="305"/>
      <c r="CE11" s="305"/>
      <c r="CF11" s="305"/>
      <c r="CG11" s="305"/>
      <c r="CH11" s="305"/>
      <c r="CI11" s="305"/>
      <c r="CJ11" s="305"/>
      <c r="CK11" s="305"/>
      <c r="CL11" s="305"/>
      <c r="CM11" s="305"/>
      <c r="CN11" s="305"/>
      <c r="CO11" s="305"/>
      <c r="CP11" s="305"/>
      <c r="CQ11" s="305"/>
      <c r="CR11" s="305"/>
      <c r="CS11" s="305"/>
      <c r="CT11" s="305"/>
      <c r="CU11" s="305"/>
      <c r="CV11" s="305"/>
      <c r="CW11" s="305"/>
      <c r="CX11" s="305"/>
      <c r="CY11" s="305"/>
      <c r="CZ11" s="305"/>
      <c r="DA11" s="305"/>
      <c r="DB11" s="305"/>
      <c r="DC11" s="305"/>
      <c r="DD11" s="305"/>
      <c r="DE11" s="305"/>
      <c r="DF11" s="305"/>
      <c r="DG11" s="305"/>
      <c r="DH11" s="305"/>
      <c r="DI11" s="305"/>
      <c r="DJ11" s="305"/>
      <c r="DK11" s="305"/>
      <c r="DL11" s="305"/>
      <c r="DM11" s="305"/>
      <c r="DN11" s="305"/>
      <c r="DO11" s="339"/>
      <c r="DP11" s="422">
        <v>1</v>
      </c>
      <c r="DQ11" s="304">
        <v>39900</v>
      </c>
      <c r="DR11" s="304"/>
      <c r="DS11" s="304"/>
      <c r="DT11" s="304">
        <v>1</v>
      </c>
      <c r="DU11" s="304">
        <v>39900</v>
      </c>
      <c r="DV11" s="304"/>
      <c r="DW11" s="304"/>
      <c r="DX11" s="304"/>
      <c r="DY11" s="304"/>
      <c r="DZ11" s="304"/>
      <c r="EA11" s="304"/>
      <c r="EB11" s="304"/>
      <c r="EC11" s="304"/>
      <c r="ED11" s="304"/>
      <c r="EE11" s="304"/>
      <c r="EF11" s="423">
        <f t="shared" si="15"/>
        <v>1</v>
      </c>
      <c r="EG11" s="423">
        <f t="shared" si="15"/>
        <v>39900</v>
      </c>
      <c r="EH11" s="424">
        <v>1</v>
      </c>
      <c r="EI11" s="425">
        <v>39900</v>
      </c>
      <c r="EJ11" s="425"/>
      <c r="EK11" s="425"/>
      <c r="EL11" s="289"/>
      <c r="EM11" s="290">
        <v>1</v>
      </c>
      <c r="EN11" s="289"/>
      <c r="EO11" s="289"/>
      <c r="EP11" s="289"/>
      <c r="EQ11" s="289"/>
      <c r="ER11" s="289"/>
      <c r="ES11" s="289"/>
      <c r="ET11" s="289"/>
    </row>
    <row r="12" spans="1:150" ht="47.25">
      <c r="A12" s="418">
        <v>5</v>
      </c>
      <c r="B12" s="427" t="s">
        <v>1118</v>
      </c>
      <c r="C12" s="418" t="s">
        <v>1115</v>
      </c>
      <c r="D12" s="419" t="s">
        <v>1105</v>
      </c>
      <c r="E12" s="112">
        <v>35700</v>
      </c>
      <c r="F12" s="112">
        <v>4200</v>
      </c>
      <c r="G12" s="357">
        <f t="shared" si="3"/>
        <v>39900</v>
      </c>
      <c r="H12" s="280">
        <f t="shared" si="0"/>
        <v>314.21250000000009</v>
      </c>
      <c r="I12" s="279">
        <v>20</v>
      </c>
      <c r="J12" s="280">
        <f t="shared" si="1"/>
        <v>2309.2125000000001</v>
      </c>
      <c r="K12" s="420" t="s">
        <v>1119</v>
      </c>
      <c r="L12" s="416">
        <f t="shared" si="2"/>
        <v>4398.9750000000013</v>
      </c>
      <c r="M12" s="351">
        <v>14</v>
      </c>
      <c r="N12" s="280">
        <f t="shared" si="4"/>
        <v>32328.975000000002</v>
      </c>
      <c r="O12" s="279">
        <f t="shared" si="5"/>
        <v>23311</v>
      </c>
      <c r="P12" s="279">
        <f t="shared" si="6"/>
        <v>19601</v>
      </c>
      <c r="Q12" s="279">
        <f t="shared" si="6"/>
        <v>3710</v>
      </c>
      <c r="R12" s="279">
        <f t="shared" si="6"/>
        <v>0</v>
      </c>
      <c r="S12" s="421" t="s">
        <v>1117</v>
      </c>
      <c r="T12" s="328" t="s">
        <v>842</v>
      </c>
      <c r="U12" s="279">
        <v>1988</v>
      </c>
      <c r="V12" s="279">
        <v>570</v>
      </c>
      <c r="W12" s="279"/>
      <c r="X12" s="296">
        <f t="shared" si="16"/>
        <v>2558</v>
      </c>
      <c r="Y12" s="328" t="s">
        <v>988</v>
      </c>
      <c r="Z12" s="279">
        <v>1995</v>
      </c>
      <c r="AA12" s="279">
        <v>314</v>
      </c>
      <c r="AB12" s="279"/>
      <c r="AC12" s="296">
        <f t="shared" si="17"/>
        <v>2309</v>
      </c>
      <c r="AD12" s="305" t="s">
        <v>795</v>
      </c>
      <c r="AE12" s="305">
        <v>1990</v>
      </c>
      <c r="AF12" s="305">
        <v>314</v>
      </c>
      <c r="AG12" s="305"/>
      <c r="AH12" s="296">
        <f t="shared" si="18"/>
        <v>2304</v>
      </c>
      <c r="AI12" s="358" t="s">
        <v>1049</v>
      </c>
      <c r="AJ12" s="305">
        <v>1991</v>
      </c>
      <c r="AK12" s="305">
        <v>314</v>
      </c>
      <c r="AL12" s="305"/>
      <c r="AM12" s="296">
        <f t="shared" si="19"/>
        <v>2305</v>
      </c>
      <c r="AN12" s="305" t="s">
        <v>848</v>
      </c>
      <c r="AO12" s="305">
        <v>5670</v>
      </c>
      <c r="AP12" s="305">
        <v>1256</v>
      </c>
      <c r="AQ12" s="305"/>
      <c r="AR12" s="296">
        <f t="shared" si="7"/>
        <v>6926</v>
      </c>
      <c r="AS12" s="358" t="s">
        <v>910</v>
      </c>
      <c r="AT12" s="305">
        <v>1990</v>
      </c>
      <c r="AU12" s="305">
        <v>314</v>
      </c>
      <c r="AV12" s="305"/>
      <c r="AW12" s="296">
        <f t="shared" si="8"/>
        <v>2304</v>
      </c>
      <c r="AX12" s="366">
        <v>40239</v>
      </c>
      <c r="AY12" s="305">
        <v>1995</v>
      </c>
      <c r="AZ12" s="305">
        <v>314</v>
      </c>
      <c r="BA12" s="305"/>
      <c r="BB12" s="296">
        <f t="shared" si="9"/>
        <v>2309</v>
      </c>
      <c r="BC12" s="305" t="s">
        <v>853</v>
      </c>
      <c r="BD12" s="305">
        <v>1982</v>
      </c>
      <c r="BE12" s="305">
        <v>314</v>
      </c>
      <c r="BF12" s="305"/>
      <c r="BG12" s="296">
        <f t="shared" si="10"/>
        <v>2296</v>
      </c>
      <c r="BH12" s="305"/>
      <c r="BI12" s="305"/>
      <c r="BJ12" s="305"/>
      <c r="BK12" s="305"/>
      <c r="BL12" s="296">
        <f t="shared" si="11"/>
        <v>0</v>
      </c>
      <c r="BM12" s="305"/>
      <c r="BN12" s="305"/>
      <c r="BO12" s="305"/>
      <c r="BP12" s="305"/>
      <c r="BQ12" s="296">
        <f t="shared" si="12"/>
        <v>0</v>
      </c>
      <c r="BR12" s="305"/>
      <c r="BS12" s="305"/>
      <c r="BT12" s="305"/>
      <c r="BU12" s="305"/>
      <c r="BV12" s="296">
        <f t="shared" si="13"/>
        <v>0</v>
      </c>
      <c r="BW12" s="305"/>
      <c r="BX12" s="305"/>
      <c r="BY12" s="305"/>
      <c r="BZ12" s="305"/>
      <c r="CA12" s="296">
        <f t="shared" si="14"/>
        <v>0</v>
      </c>
      <c r="CB12" s="305"/>
      <c r="CC12" s="305"/>
      <c r="CD12" s="305"/>
      <c r="CE12" s="305"/>
      <c r="CF12" s="305"/>
      <c r="CG12" s="305"/>
      <c r="CH12" s="305"/>
      <c r="CI12" s="305"/>
      <c r="CJ12" s="305"/>
      <c r="CK12" s="305"/>
      <c r="CL12" s="305"/>
      <c r="CM12" s="305"/>
      <c r="CN12" s="305"/>
      <c r="CO12" s="305"/>
      <c r="CP12" s="305"/>
      <c r="CQ12" s="305"/>
      <c r="CR12" s="305"/>
      <c r="CS12" s="305"/>
      <c r="CT12" s="305"/>
      <c r="CU12" s="305"/>
      <c r="CV12" s="305"/>
      <c r="CW12" s="305"/>
      <c r="CX12" s="305"/>
      <c r="CY12" s="305"/>
      <c r="CZ12" s="305"/>
      <c r="DA12" s="305"/>
      <c r="DB12" s="305"/>
      <c r="DC12" s="305"/>
      <c r="DD12" s="305"/>
      <c r="DE12" s="305"/>
      <c r="DF12" s="305"/>
      <c r="DG12" s="305"/>
      <c r="DH12" s="305"/>
      <c r="DI12" s="305"/>
      <c r="DJ12" s="305"/>
      <c r="DK12" s="305"/>
      <c r="DL12" s="305"/>
      <c r="DM12" s="305"/>
      <c r="DN12" s="305"/>
      <c r="DO12" s="339"/>
      <c r="DP12" s="422">
        <v>1</v>
      </c>
      <c r="DQ12" s="304">
        <v>39900</v>
      </c>
      <c r="DR12" s="304"/>
      <c r="DS12" s="304"/>
      <c r="DT12" s="304">
        <v>1</v>
      </c>
      <c r="DU12" s="304">
        <v>39900</v>
      </c>
      <c r="DV12" s="304"/>
      <c r="DW12" s="304"/>
      <c r="DX12" s="304"/>
      <c r="DY12" s="304"/>
      <c r="DZ12" s="304"/>
      <c r="EA12" s="304"/>
      <c r="EB12" s="304"/>
      <c r="EC12" s="304"/>
      <c r="ED12" s="304"/>
      <c r="EE12" s="304"/>
      <c r="EF12" s="423">
        <f t="shared" si="15"/>
        <v>1</v>
      </c>
      <c r="EG12" s="423">
        <f t="shared" si="15"/>
        <v>39900</v>
      </c>
      <c r="EH12" s="424">
        <v>1</v>
      </c>
      <c r="EI12" s="425">
        <v>39900</v>
      </c>
      <c r="EJ12" s="425"/>
      <c r="EK12" s="425"/>
      <c r="EL12" s="289"/>
      <c r="EM12" s="290">
        <v>1</v>
      </c>
      <c r="EN12" s="289"/>
      <c r="EO12" s="289"/>
      <c r="EP12" s="289"/>
      <c r="EQ12" s="289"/>
      <c r="ER12" s="289"/>
      <c r="ES12" s="289"/>
      <c r="ET12" s="289"/>
    </row>
    <row r="13" spans="1:150" ht="63">
      <c r="A13" s="418">
        <v>6</v>
      </c>
      <c r="B13" s="427" t="s">
        <v>1120</v>
      </c>
      <c r="C13" s="418" t="s">
        <v>1115</v>
      </c>
      <c r="D13" s="419" t="s">
        <v>1121</v>
      </c>
      <c r="E13" s="112">
        <v>31450</v>
      </c>
      <c r="F13" s="112">
        <v>3700</v>
      </c>
      <c r="G13" s="357">
        <f t="shared" si="3"/>
        <v>35150</v>
      </c>
      <c r="H13" s="280">
        <f t="shared" si="0"/>
        <v>276.80625000000009</v>
      </c>
      <c r="I13" s="279">
        <v>20</v>
      </c>
      <c r="J13" s="280">
        <f t="shared" si="1"/>
        <v>2034.3062500000001</v>
      </c>
      <c r="K13" s="420" t="s">
        <v>1122</v>
      </c>
      <c r="L13" s="416">
        <f t="shared" si="2"/>
        <v>3875.2875000000013</v>
      </c>
      <c r="M13" s="351">
        <v>14</v>
      </c>
      <c r="N13" s="280">
        <f t="shared" si="4"/>
        <v>28480.287500000002</v>
      </c>
      <c r="O13" s="279">
        <f t="shared" si="5"/>
        <v>26481</v>
      </c>
      <c r="P13" s="279">
        <f t="shared" si="6"/>
        <v>22614</v>
      </c>
      <c r="Q13" s="279">
        <f t="shared" si="6"/>
        <v>3867</v>
      </c>
      <c r="R13" s="279">
        <f t="shared" si="6"/>
        <v>0</v>
      </c>
      <c r="S13" s="421" t="s">
        <v>1123</v>
      </c>
      <c r="T13" s="328" t="s">
        <v>842</v>
      </c>
      <c r="U13" s="279">
        <v>1741</v>
      </c>
      <c r="V13" s="279">
        <v>543</v>
      </c>
      <c r="W13" s="279"/>
      <c r="X13" s="296">
        <f t="shared" si="16"/>
        <v>2284</v>
      </c>
      <c r="Y13" s="328" t="s">
        <v>988</v>
      </c>
      <c r="Z13" s="279">
        <v>1758</v>
      </c>
      <c r="AA13" s="279">
        <v>277</v>
      </c>
      <c r="AB13" s="279"/>
      <c r="AC13" s="296">
        <f t="shared" si="17"/>
        <v>2035</v>
      </c>
      <c r="AD13" s="305" t="s">
        <v>795</v>
      </c>
      <c r="AE13" s="305">
        <v>1741</v>
      </c>
      <c r="AF13" s="305">
        <v>277</v>
      </c>
      <c r="AG13" s="305"/>
      <c r="AH13" s="296">
        <f t="shared" si="18"/>
        <v>2018</v>
      </c>
      <c r="AI13" s="358" t="s">
        <v>1049</v>
      </c>
      <c r="AJ13" s="305">
        <v>1741</v>
      </c>
      <c r="AK13" s="305">
        <v>277</v>
      </c>
      <c r="AL13" s="305"/>
      <c r="AM13" s="296">
        <f t="shared" si="19"/>
        <v>2018</v>
      </c>
      <c r="AN13" s="368" t="s">
        <v>994</v>
      </c>
      <c r="AO13" s="305">
        <v>3464</v>
      </c>
      <c r="AP13" s="305">
        <v>554</v>
      </c>
      <c r="AQ13" s="305"/>
      <c r="AR13" s="296">
        <f t="shared" si="7"/>
        <v>4018</v>
      </c>
      <c r="AS13" s="358" t="s">
        <v>847</v>
      </c>
      <c r="AT13" s="305">
        <v>1741</v>
      </c>
      <c r="AU13" s="305">
        <v>277</v>
      </c>
      <c r="AV13" s="305"/>
      <c r="AW13" s="296">
        <f t="shared" si="8"/>
        <v>2018</v>
      </c>
      <c r="AX13" s="305" t="s">
        <v>848</v>
      </c>
      <c r="AY13" s="305">
        <v>1741</v>
      </c>
      <c r="AZ13" s="305">
        <v>277</v>
      </c>
      <c r="BA13" s="305"/>
      <c r="BB13" s="296">
        <f t="shared" si="9"/>
        <v>2018</v>
      </c>
      <c r="BC13" s="366">
        <v>40239</v>
      </c>
      <c r="BD13" s="305">
        <v>3499</v>
      </c>
      <c r="BE13" s="305">
        <v>554</v>
      </c>
      <c r="BF13" s="305"/>
      <c r="BG13" s="296">
        <f t="shared" si="10"/>
        <v>4053</v>
      </c>
      <c r="BH13" s="305" t="s">
        <v>853</v>
      </c>
      <c r="BI13" s="305">
        <v>1724</v>
      </c>
      <c r="BJ13" s="305">
        <v>277</v>
      </c>
      <c r="BK13" s="305"/>
      <c r="BL13" s="296">
        <f t="shared" si="11"/>
        <v>2001</v>
      </c>
      <c r="BM13" s="426">
        <v>40490</v>
      </c>
      <c r="BN13" s="305">
        <v>1741</v>
      </c>
      <c r="BO13" s="305">
        <v>277</v>
      </c>
      <c r="BP13" s="305"/>
      <c r="BQ13" s="296">
        <f t="shared" si="12"/>
        <v>2018</v>
      </c>
      <c r="BR13" s="305" t="s">
        <v>995</v>
      </c>
      <c r="BS13" s="305">
        <v>1723</v>
      </c>
      <c r="BT13" s="305">
        <v>277</v>
      </c>
      <c r="BU13" s="305"/>
      <c r="BV13" s="296">
        <f t="shared" si="13"/>
        <v>2000</v>
      </c>
      <c r="BW13" s="305"/>
      <c r="BX13" s="305"/>
      <c r="BY13" s="305"/>
      <c r="BZ13" s="305"/>
      <c r="CA13" s="296">
        <f t="shared" si="14"/>
        <v>0</v>
      </c>
      <c r="CB13" s="305"/>
      <c r="CC13" s="305"/>
      <c r="CD13" s="305"/>
      <c r="CE13" s="305"/>
      <c r="CF13" s="305"/>
      <c r="CG13" s="305"/>
      <c r="CH13" s="305"/>
      <c r="CI13" s="305"/>
      <c r="CJ13" s="305"/>
      <c r="CK13" s="305"/>
      <c r="CL13" s="305"/>
      <c r="CM13" s="305"/>
      <c r="CN13" s="305"/>
      <c r="CO13" s="305"/>
      <c r="CP13" s="305"/>
      <c r="CQ13" s="305"/>
      <c r="CR13" s="305"/>
      <c r="CS13" s="305"/>
      <c r="CT13" s="305"/>
      <c r="CU13" s="305"/>
      <c r="CV13" s="305"/>
      <c r="CW13" s="305"/>
      <c r="CX13" s="305"/>
      <c r="CY13" s="305"/>
      <c r="CZ13" s="305"/>
      <c r="DA13" s="305"/>
      <c r="DB13" s="305"/>
      <c r="DC13" s="305"/>
      <c r="DD13" s="305"/>
      <c r="DE13" s="305"/>
      <c r="DF13" s="305"/>
      <c r="DG13" s="305"/>
      <c r="DH13" s="305"/>
      <c r="DI13" s="305"/>
      <c r="DJ13" s="305"/>
      <c r="DK13" s="305"/>
      <c r="DL13" s="305"/>
      <c r="DM13" s="305"/>
      <c r="DN13" s="305"/>
      <c r="DO13" s="339"/>
      <c r="DP13" s="422">
        <v>1</v>
      </c>
      <c r="DQ13" s="304">
        <v>35150</v>
      </c>
      <c r="DR13" s="304"/>
      <c r="DS13" s="304"/>
      <c r="DT13" s="304"/>
      <c r="DU13" s="304"/>
      <c r="DV13" s="304">
        <v>1</v>
      </c>
      <c r="DW13" s="304">
        <v>35150</v>
      </c>
      <c r="DX13" s="304"/>
      <c r="DY13" s="304"/>
      <c r="DZ13" s="304"/>
      <c r="EA13" s="304"/>
      <c r="EB13" s="304"/>
      <c r="EC13" s="304"/>
      <c r="ED13" s="304"/>
      <c r="EE13" s="304"/>
      <c r="EF13" s="423">
        <f t="shared" si="15"/>
        <v>1</v>
      </c>
      <c r="EG13" s="423">
        <f t="shared" si="15"/>
        <v>35150</v>
      </c>
      <c r="EH13" s="424">
        <v>1</v>
      </c>
      <c r="EI13" s="425">
        <v>35150</v>
      </c>
      <c r="EJ13" s="425"/>
      <c r="EK13" s="425"/>
      <c r="EL13" s="289"/>
      <c r="EM13" s="290">
        <v>1</v>
      </c>
      <c r="EN13" s="289"/>
      <c r="EO13" s="289"/>
      <c r="EP13" s="289"/>
      <c r="EQ13" s="289"/>
      <c r="ER13" s="289"/>
      <c r="ES13" s="289"/>
      <c r="ET13" s="289"/>
    </row>
    <row r="14" spans="1:150" ht="47.25">
      <c r="A14" s="418">
        <v>7</v>
      </c>
      <c r="B14" s="427" t="s">
        <v>1124</v>
      </c>
      <c r="C14" s="418" t="s">
        <v>1115</v>
      </c>
      <c r="D14" s="419" t="s">
        <v>1125</v>
      </c>
      <c r="E14" s="112">
        <v>25500</v>
      </c>
      <c r="F14" s="112">
        <v>3000</v>
      </c>
      <c r="G14" s="357">
        <f t="shared" si="3"/>
        <v>28500</v>
      </c>
      <c r="H14" s="280">
        <f t="shared" si="0"/>
        <v>224.4375</v>
      </c>
      <c r="I14" s="279">
        <v>20</v>
      </c>
      <c r="J14" s="280">
        <f t="shared" si="1"/>
        <v>1649.4375</v>
      </c>
      <c r="K14" s="420" t="s">
        <v>1126</v>
      </c>
      <c r="L14" s="416">
        <f t="shared" si="2"/>
        <v>3142.125</v>
      </c>
      <c r="M14" s="351">
        <v>14</v>
      </c>
      <c r="N14" s="280">
        <f t="shared" si="4"/>
        <v>23092.125</v>
      </c>
      <c r="O14" s="279">
        <f t="shared" si="5"/>
        <v>13285</v>
      </c>
      <c r="P14" s="279">
        <f t="shared" si="6"/>
        <v>10190</v>
      </c>
      <c r="Q14" s="279">
        <f t="shared" si="6"/>
        <v>3095</v>
      </c>
      <c r="R14" s="279">
        <f t="shared" si="6"/>
        <v>0</v>
      </c>
      <c r="S14" s="421" t="s">
        <v>1117</v>
      </c>
      <c r="T14" s="328" t="s">
        <v>842</v>
      </c>
      <c r="U14" s="279">
        <v>1418</v>
      </c>
      <c r="V14" s="279">
        <v>407</v>
      </c>
      <c r="W14" s="279"/>
      <c r="X14" s="296">
        <f t="shared" si="16"/>
        <v>1825</v>
      </c>
      <c r="Y14" s="279" t="s">
        <v>795</v>
      </c>
      <c r="Z14" s="279">
        <v>1166</v>
      </c>
      <c r="AA14" s="279">
        <v>448</v>
      </c>
      <c r="AB14" s="279"/>
      <c r="AC14" s="296">
        <f t="shared" si="17"/>
        <v>1614</v>
      </c>
      <c r="AD14" s="358" t="s">
        <v>1049</v>
      </c>
      <c r="AE14" s="305">
        <v>1421</v>
      </c>
      <c r="AF14" s="305">
        <v>224</v>
      </c>
      <c r="AG14" s="305"/>
      <c r="AH14" s="296">
        <f t="shared" si="18"/>
        <v>1645</v>
      </c>
      <c r="AI14" s="305" t="s">
        <v>803</v>
      </c>
      <c r="AJ14" s="305">
        <v>1414</v>
      </c>
      <c r="AK14" s="305">
        <v>224</v>
      </c>
      <c r="AL14" s="305"/>
      <c r="AM14" s="296">
        <f t="shared" si="19"/>
        <v>1638</v>
      </c>
      <c r="AN14" s="305" t="s">
        <v>848</v>
      </c>
      <c r="AO14" s="305">
        <v>960</v>
      </c>
      <c r="AP14" s="305">
        <v>672</v>
      </c>
      <c r="AQ14" s="305"/>
      <c r="AR14" s="296">
        <f t="shared" si="7"/>
        <v>1632</v>
      </c>
      <c r="AS14" s="358" t="s">
        <v>910</v>
      </c>
      <c r="AT14" s="305">
        <v>1420</v>
      </c>
      <c r="AU14" s="305">
        <v>224</v>
      </c>
      <c r="AV14" s="305"/>
      <c r="AW14" s="296">
        <f t="shared" si="8"/>
        <v>1644</v>
      </c>
      <c r="AX14" s="428">
        <v>40490</v>
      </c>
      <c r="AY14" s="305">
        <v>977</v>
      </c>
      <c r="AZ14" s="305">
        <v>672</v>
      </c>
      <c r="BA14" s="305"/>
      <c r="BB14" s="296">
        <f t="shared" si="9"/>
        <v>1649</v>
      </c>
      <c r="BC14" s="305" t="s">
        <v>995</v>
      </c>
      <c r="BD14" s="305">
        <v>1414</v>
      </c>
      <c r="BE14" s="305">
        <v>224</v>
      </c>
      <c r="BF14" s="305"/>
      <c r="BG14" s="296">
        <f t="shared" si="10"/>
        <v>1638</v>
      </c>
      <c r="BH14" s="305"/>
      <c r="BI14" s="305"/>
      <c r="BJ14" s="305"/>
      <c r="BK14" s="305"/>
      <c r="BL14" s="296">
        <f t="shared" si="11"/>
        <v>0</v>
      </c>
      <c r="BM14" s="305"/>
      <c r="BN14" s="305"/>
      <c r="BO14" s="305"/>
      <c r="BP14" s="305"/>
      <c r="BQ14" s="296">
        <f t="shared" si="12"/>
        <v>0</v>
      </c>
      <c r="BR14" s="305"/>
      <c r="BS14" s="305"/>
      <c r="BT14" s="305"/>
      <c r="BU14" s="305"/>
      <c r="BV14" s="296">
        <f t="shared" si="13"/>
        <v>0</v>
      </c>
      <c r="BW14" s="305"/>
      <c r="BX14" s="305"/>
      <c r="BY14" s="305"/>
      <c r="BZ14" s="305"/>
      <c r="CA14" s="296">
        <f t="shared" si="14"/>
        <v>0</v>
      </c>
      <c r="CB14" s="305"/>
      <c r="CC14" s="305"/>
      <c r="CD14" s="305"/>
      <c r="CE14" s="305"/>
      <c r="CF14" s="305"/>
      <c r="CG14" s="305"/>
      <c r="CH14" s="305"/>
      <c r="CI14" s="305"/>
      <c r="CJ14" s="305"/>
      <c r="CK14" s="305"/>
      <c r="CL14" s="305"/>
      <c r="CM14" s="305"/>
      <c r="CN14" s="305"/>
      <c r="CO14" s="305"/>
      <c r="CP14" s="305"/>
      <c r="CQ14" s="305"/>
      <c r="CR14" s="305"/>
      <c r="CS14" s="305"/>
      <c r="CT14" s="305"/>
      <c r="CU14" s="305"/>
      <c r="CV14" s="305"/>
      <c r="CW14" s="305"/>
      <c r="CX14" s="305"/>
      <c r="CY14" s="305"/>
      <c r="CZ14" s="305"/>
      <c r="DA14" s="305"/>
      <c r="DB14" s="305"/>
      <c r="DC14" s="305"/>
      <c r="DD14" s="305"/>
      <c r="DE14" s="305"/>
      <c r="DF14" s="305"/>
      <c r="DG14" s="305"/>
      <c r="DH14" s="305"/>
      <c r="DI14" s="305"/>
      <c r="DJ14" s="305"/>
      <c r="DK14" s="305"/>
      <c r="DL14" s="305"/>
      <c r="DM14" s="305"/>
      <c r="DN14" s="305"/>
      <c r="DO14" s="339"/>
      <c r="DP14" s="422">
        <v>1</v>
      </c>
      <c r="DQ14" s="304">
        <v>28500</v>
      </c>
      <c r="DR14" s="304"/>
      <c r="DS14" s="304"/>
      <c r="DT14" s="304"/>
      <c r="DU14" s="304"/>
      <c r="DV14" s="304">
        <v>1</v>
      </c>
      <c r="DW14" s="304">
        <v>28500</v>
      </c>
      <c r="DX14" s="304"/>
      <c r="DY14" s="304"/>
      <c r="DZ14" s="304"/>
      <c r="EA14" s="304"/>
      <c r="EB14" s="304"/>
      <c r="EC14" s="304"/>
      <c r="ED14" s="304"/>
      <c r="EE14" s="304"/>
      <c r="EF14" s="423">
        <f t="shared" si="15"/>
        <v>1</v>
      </c>
      <c r="EG14" s="423">
        <f t="shared" si="15"/>
        <v>28500</v>
      </c>
      <c r="EH14" s="424">
        <v>1</v>
      </c>
      <c r="EI14" s="425">
        <v>28500</v>
      </c>
      <c r="EJ14" s="425"/>
      <c r="EK14" s="425"/>
      <c r="EL14" s="289"/>
      <c r="EM14" s="290">
        <v>1</v>
      </c>
      <c r="EN14" s="289"/>
      <c r="EO14" s="289"/>
      <c r="EP14" s="289"/>
      <c r="EQ14" s="289"/>
      <c r="ER14" s="289"/>
      <c r="ES14" s="289"/>
      <c r="ET14" s="289"/>
    </row>
    <row r="15" spans="1:150" ht="47.25">
      <c r="A15" s="418">
        <v>8</v>
      </c>
      <c r="B15" s="427" t="s">
        <v>1127</v>
      </c>
      <c r="C15" s="418" t="s">
        <v>1115</v>
      </c>
      <c r="D15" s="419" t="s">
        <v>1128</v>
      </c>
      <c r="E15" s="112">
        <v>35700</v>
      </c>
      <c r="F15" s="112">
        <v>4200</v>
      </c>
      <c r="G15" s="357">
        <f t="shared" si="3"/>
        <v>39900</v>
      </c>
      <c r="H15" s="280">
        <f t="shared" si="0"/>
        <v>314.21250000000009</v>
      </c>
      <c r="I15" s="279">
        <v>20</v>
      </c>
      <c r="J15" s="280">
        <f t="shared" si="1"/>
        <v>2309.2125000000001</v>
      </c>
      <c r="K15" s="420" t="s">
        <v>1129</v>
      </c>
      <c r="L15" s="416">
        <f t="shared" si="2"/>
        <v>4398.9750000000013</v>
      </c>
      <c r="M15" s="351">
        <v>14</v>
      </c>
      <c r="N15" s="280">
        <f t="shared" si="4"/>
        <v>32328.975000000002</v>
      </c>
      <c r="O15" s="279">
        <f t="shared" si="5"/>
        <v>25559</v>
      </c>
      <c r="P15" s="279">
        <f t="shared" si="6"/>
        <v>21221</v>
      </c>
      <c r="Q15" s="279">
        <f t="shared" si="6"/>
        <v>4338</v>
      </c>
      <c r="R15" s="279">
        <f t="shared" si="6"/>
        <v>0</v>
      </c>
      <c r="S15" s="421" t="s">
        <v>1117</v>
      </c>
      <c r="T15" s="328" t="s">
        <v>842</v>
      </c>
      <c r="U15" s="279">
        <v>1988</v>
      </c>
      <c r="V15" s="279">
        <v>570</v>
      </c>
      <c r="W15" s="279"/>
      <c r="X15" s="296">
        <f t="shared" si="16"/>
        <v>2558</v>
      </c>
      <c r="Y15" s="279" t="s">
        <v>795</v>
      </c>
      <c r="Z15" s="279">
        <v>1675</v>
      </c>
      <c r="AA15" s="279">
        <v>628</v>
      </c>
      <c r="AB15" s="279"/>
      <c r="AC15" s="296">
        <f t="shared" si="17"/>
        <v>2303</v>
      </c>
      <c r="AD15" s="358" t="s">
        <v>1049</v>
      </c>
      <c r="AE15" s="305">
        <v>1990</v>
      </c>
      <c r="AF15" s="305">
        <v>314</v>
      </c>
      <c r="AG15" s="305"/>
      <c r="AH15" s="296">
        <f t="shared" si="18"/>
        <v>2304</v>
      </c>
      <c r="AI15" s="305" t="s">
        <v>803</v>
      </c>
      <c r="AJ15" s="305">
        <v>1983</v>
      </c>
      <c r="AK15" s="305">
        <v>314</v>
      </c>
      <c r="AL15" s="305"/>
      <c r="AM15" s="296">
        <f t="shared" si="19"/>
        <v>2297</v>
      </c>
      <c r="AN15" s="358" t="s">
        <v>994</v>
      </c>
      <c r="AO15" s="305">
        <v>1986</v>
      </c>
      <c r="AP15" s="305">
        <v>314</v>
      </c>
      <c r="AQ15" s="305"/>
      <c r="AR15" s="296">
        <f t="shared" si="7"/>
        <v>2300</v>
      </c>
      <c r="AS15" s="305" t="s">
        <v>848</v>
      </c>
      <c r="AT15" s="305">
        <v>1672</v>
      </c>
      <c r="AU15" s="305">
        <v>628</v>
      </c>
      <c r="AV15" s="305"/>
      <c r="AW15" s="296">
        <f t="shared" si="8"/>
        <v>2300</v>
      </c>
      <c r="AX15" s="358" t="s">
        <v>910</v>
      </c>
      <c r="AY15" s="305">
        <v>1990</v>
      </c>
      <c r="AZ15" s="305">
        <v>314</v>
      </c>
      <c r="BA15" s="305"/>
      <c r="BB15" s="296">
        <f t="shared" si="9"/>
        <v>2304</v>
      </c>
      <c r="BC15" s="366">
        <v>40239</v>
      </c>
      <c r="BD15" s="305">
        <v>1995</v>
      </c>
      <c r="BE15" s="305">
        <v>314</v>
      </c>
      <c r="BF15" s="305"/>
      <c r="BG15" s="296">
        <f t="shared" si="10"/>
        <v>2309</v>
      </c>
      <c r="BH15" s="305" t="s">
        <v>853</v>
      </c>
      <c r="BI15" s="305">
        <v>1982</v>
      </c>
      <c r="BJ15" s="305">
        <v>314</v>
      </c>
      <c r="BK15" s="305"/>
      <c r="BL15" s="296">
        <f t="shared" si="11"/>
        <v>2296</v>
      </c>
      <c r="BM15" s="426">
        <v>40490</v>
      </c>
      <c r="BN15" s="305">
        <v>1995</v>
      </c>
      <c r="BO15" s="305">
        <v>314</v>
      </c>
      <c r="BP15" s="305"/>
      <c r="BQ15" s="296">
        <f t="shared" si="12"/>
        <v>2309</v>
      </c>
      <c r="BR15" s="305" t="s">
        <v>995</v>
      </c>
      <c r="BS15" s="305">
        <v>1965</v>
      </c>
      <c r="BT15" s="305">
        <v>314</v>
      </c>
      <c r="BU15" s="305"/>
      <c r="BV15" s="296">
        <f t="shared" si="13"/>
        <v>2279</v>
      </c>
      <c r="BW15" s="305"/>
      <c r="BX15" s="305"/>
      <c r="BY15" s="305"/>
      <c r="BZ15" s="305"/>
      <c r="CA15" s="296">
        <f t="shared" si="14"/>
        <v>0</v>
      </c>
      <c r="CB15" s="305"/>
      <c r="CC15" s="305"/>
      <c r="CD15" s="305"/>
      <c r="CE15" s="305"/>
      <c r="CF15" s="305"/>
      <c r="CG15" s="305"/>
      <c r="CH15" s="305"/>
      <c r="CI15" s="305"/>
      <c r="CJ15" s="305"/>
      <c r="CK15" s="305"/>
      <c r="CL15" s="305"/>
      <c r="CM15" s="305"/>
      <c r="CN15" s="305"/>
      <c r="CO15" s="305"/>
      <c r="CP15" s="305"/>
      <c r="CQ15" s="305"/>
      <c r="CR15" s="305"/>
      <c r="CS15" s="305"/>
      <c r="CT15" s="305"/>
      <c r="CU15" s="305"/>
      <c r="CV15" s="305"/>
      <c r="CW15" s="305"/>
      <c r="CX15" s="305"/>
      <c r="CY15" s="305"/>
      <c r="CZ15" s="305"/>
      <c r="DA15" s="305"/>
      <c r="DB15" s="305"/>
      <c r="DC15" s="305"/>
      <c r="DD15" s="305"/>
      <c r="DE15" s="305"/>
      <c r="DF15" s="305"/>
      <c r="DG15" s="305"/>
      <c r="DH15" s="305"/>
      <c r="DI15" s="305"/>
      <c r="DJ15" s="305"/>
      <c r="DK15" s="305"/>
      <c r="DL15" s="305"/>
      <c r="DM15" s="305"/>
      <c r="DN15" s="305"/>
      <c r="DO15" s="339"/>
      <c r="DP15" s="422">
        <v>1</v>
      </c>
      <c r="DQ15" s="304">
        <v>39900</v>
      </c>
      <c r="DR15" s="304"/>
      <c r="DS15" s="304"/>
      <c r="DT15" s="304"/>
      <c r="DU15" s="304"/>
      <c r="DV15" s="304">
        <v>1</v>
      </c>
      <c r="DW15" s="304">
        <v>39900</v>
      </c>
      <c r="DX15" s="304"/>
      <c r="DY15" s="304"/>
      <c r="DZ15" s="304"/>
      <c r="EA15" s="304"/>
      <c r="EB15" s="304"/>
      <c r="EC15" s="304"/>
      <c r="ED15" s="304"/>
      <c r="EE15" s="304"/>
      <c r="EF15" s="423">
        <f t="shared" si="15"/>
        <v>1</v>
      </c>
      <c r="EG15" s="423">
        <f t="shared" si="15"/>
        <v>39900</v>
      </c>
      <c r="EH15" s="424">
        <v>1</v>
      </c>
      <c r="EI15" s="425">
        <v>39900</v>
      </c>
      <c r="EJ15" s="425"/>
      <c r="EK15" s="425"/>
      <c r="EL15" s="289"/>
      <c r="EM15" s="290">
        <v>1</v>
      </c>
      <c r="EN15" s="289"/>
      <c r="EO15" s="289"/>
      <c r="EP15" s="289"/>
      <c r="EQ15" s="289"/>
      <c r="ER15" s="289"/>
      <c r="ES15" s="289"/>
      <c r="ET15" s="289"/>
    </row>
    <row r="16" spans="1:150" ht="63">
      <c r="A16" s="418">
        <v>9</v>
      </c>
      <c r="B16" s="427" t="s">
        <v>1130</v>
      </c>
      <c r="C16" s="418" t="s">
        <v>1115</v>
      </c>
      <c r="D16" s="419" t="s">
        <v>1131</v>
      </c>
      <c r="E16" s="112">
        <v>39950</v>
      </c>
      <c r="F16" s="112">
        <v>4700</v>
      </c>
      <c r="G16" s="357">
        <f t="shared" si="3"/>
        <v>44650</v>
      </c>
      <c r="H16" s="280">
        <f t="shared" si="0"/>
        <v>351.61875000000009</v>
      </c>
      <c r="I16" s="279">
        <v>20</v>
      </c>
      <c r="J16" s="280">
        <f t="shared" si="1"/>
        <v>2584.1187500000001</v>
      </c>
      <c r="K16" s="420" t="s">
        <v>1132</v>
      </c>
      <c r="L16" s="416">
        <f t="shared" si="2"/>
        <v>4922.6625000000013</v>
      </c>
      <c r="M16" s="351">
        <v>14</v>
      </c>
      <c r="N16" s="280">
        <f t="shared" si="4"/>
        <v>36177.662499999999</v>
      </c>
      <c r="O16" s="279">
        <f t="shared" si="5"/>
        <v>31177</v>
      </c>
      <c r="P16" s="279">
        <f t="shared" si="6"/>
        <v>26115</v>
      </c>
      <c r="Q16" s="279">
        <f t="shared" si="6"/>
        <v>5062</v>
      </c>
      <c r="R16" s="279">
        <f t="shared" si="6"/>
        <v>0</v>
      </c>
      <c r="S16" s="421" t="s">
        <v>1117</v>
      </c>
      <c r="T16" s="328" t="s">
        <v>988</v>
      </c>
      <c r="U16" s="279">
        <v>4266</v>
      </c>
      <c r="V16" s="279">
        <v>1190</v>
      </c>
      <c r="W16" s="279"/>
      <c r="X16" s="296">
        <f t="shared" si="16"/>
        <v>5456</v>
      </c>
      <c r="Y16" s="279" t="s">
        <v>795</v>
      </c>
      <c r="Z16" s="279">
        <v>2224</v>
      </c>
      <c r="AA16" s="279">
        <v>352</v>
      </c>
      <c r="AB16" s="279"/>
      <c r="AC16" s="296">
        <f t="shared" si="17"/>
        <v>2576</v>
      </c>
      <c r="AD16" s="358" t="s">
        <v>1049</v>
      </c>
      <c r="AE16" s="305">
        <v>2224</v>
      </c>
      <c r="AF16" s="305">
        <v>352</v>
      </c>
      <c r="AG16" s="305"/>
      <c r="AH16" s="296">
        <f t="shared" si="18"/>
        <v>2576</v>
      </c>
      <c r="AI16" s="305" t="s">
        <v>803</v>
      </c>
      <c r="AJ16" s="305">
        <v>2215</v>
      </c>
      <c r="AK16" s="305">
        <v>352</v>
      </c>
      <c r="AL16" s="305"/>
      <c r="AM16" s="296">
        <f t="shared" si="19"/>
        <v>2567</v>
      </c>
      <c r="AN16" s="368" t="s">
        <v>994</v>
      </c>
      <c r="AO16" s="305">
        <v>2198</v>
      </c>
      <c r="AP16" s="305">
        <v>352</v>
      </c>
      <c r="AQ16" s="305"/>
      <c r="AR16" s="296">
        <f t="shared" si="7"/>
        <v>2550</v>
      </c>
      <c r="AS16" s="305" t="s">
        <v>848</v>
      </c>
      <c r="AT16" s="305">
        <v>1874</v>
      </c>
      <c r="AU16" s="305">
        <v>704</v>
      </c>
      <c r="AV16" s="305"/>
      <c r="AW16" s="296">
        <f t="shared" si="8"/>
        <v>2578</v>
      </c>
      <c r="AX16" s="358" t="s">
        <v>910</v>
      </c>
      <c r="AY16" s="305">
        <v>2224</v>
      </c>
      <c r="AZ16" s="305">
        <v>352</v>
      </c>
      <c r="BA16" s="305"/>
      <c r="BB16" s="296">
        <f t="shared" si="9"/>
        <v>2576</v>
      </c>
      <c r="BC16" s="366">
        <v>40239</v>
      </c>
      <c r="BD16" s="305">
        <v>2233</v>
      </c>
      <c r="BE16" s="305">
        <v>352</v>
      </c>
      <c r="BF16" s="305"/>
      <c r="BG16" s="296">
        <f t="shared" si="10"/>
        <v>2585</v>
      </c>
      <c r="BH16" s="305" t="s">
        <v>853</v>
      </c>
      <c r="BI16" s="305">
        <v>2233</v>
      </c>
      <c r="BJ16" s="305">
        <v>352</v>
      </c>
      <c r="BK16" s="305"/>
      <c r="BL16" s="296">
        <f t="shared" si="11"/>
        <v>2585</v>
      </c>
      <c r="BM16" s="426">
        <v>40490</v>
      </c>
      <c r="BN16" s="305">
        <v>2233</v>
      </c>
      <c r="BO16" s="305">
        <v>352</v>
      </c>
      <c r="BP16" s="305"/>
      <c r="BQ16" s="296">
        <f t="shared" si="12"/>
        <v>2585</v>
      </c>
      <c r="BR16" s="305" t="s">
        <v>995</v>
      </c>
      <c r="BS16" s="305">
        <v>2191</v>
      </c>
      <c r="BT16" s="305">
        <v>352</v>
      </c>
      <c r="BU16" s="305"/>
      <c r="BV16" s="296">
        <f t="shared" si="13"/>
        <v>2543</v>
      </c>
      <c r="BW16" s="305"/>
      <c r="BX16" s="305"/>
      <c r="BY16" s="305"/>
      <c r="BZ16" s="305"/>
      <c r="CA16" s="296">
        <f t="shared" si="14"/>
        <v>0</v>
      </c>
      <c r="CB16" s="305"/>
      <c r="CC16" s="305"/>
      <c r="CD16" s="305"/>
      <c r="CE16" s="305"/>
      <c r="CF16" s="305"/>
      <c r="CG16" s="305"/>
      <c r="CH16" s="305"/>
      <c r="CI16" s="305"/>
      <c r="CJ16" s="305"/>
      <c r="CK16" s="305"/>
      <c r="CL16" s="305"/>
      <c r="CM16" s="305"/>
      <c r="CN16" s="305"/>
      <c r="CO16" s="305"/>
      <c r="CP16" s="305"/>
      <c r="CQ16" s="305"/>
      <c r="CR16" s="305"/>
      <c r="CS16" s="305"/>
      <c r="CT16" s="305"/>
      <c r="CU16" s="305"/>
      <c r="CV16" s="305"/>
      <c r="CW16" s="305"/>
      <c r="CX16" s="305"/>
      <c r="CY16" s="305"/>
      <c r="CZ16" s="305"/>
      <c r="DA16" s="305"/>
      <c r="DB16" s="305"/>
      <c r="DC16" s="305"/>
      <c r="DD16" s="305"/>
      <c r="DE16" s="305"/>
      <c r="DF16" s="305"/>
      <c r="DG16" s="305"/>
      <c r="DH16" s="305"/>
      <c r="DI16" s="305"/>
      <c r="DJ16" s="305"/>
      <c r="DK16" s="305"/>
      <c r="DL16" s="305"/>
      <c r="DM16" s="305"/>
      <c r="DN16" s="305"/>
      <c r="DO16" s="339"/>
      <c r="DP16" s="422">
        <v>1</v>
      </c>
      <c r="DQ16" s="304">
        <v>44650</v>
      </c>
      <c r="DR16" s="304"/>
      <c r="DS16" s="304"/>
      <c r="DT16" s="304"/>
      <c r="DU16" s="304"/>
      <c r="DV16" s="304">
        <v>1</v>
      </c>
      <c r="DW16" s="304">
        <v>44650</v>
      </c>
      <c r="DX16" s="304"/>
      <c r="DY16" s="304"/>
      <c r="DZ16" s="304"/>
      <c r="EA16" s="304"/>
      <c r="EB16" s="304"/>
      <c r="EC16" s="304"/>
      <c r="ED16" s="304"/>
      <c r="EE16" s="304"/>
      <c r="EF16" s="423">
        <f t="shared" si="15"/>
        <v>1</v>
      </c>
      <c r="EG16" s="423">
        <f t="shared" si="15"/>
        <v>44650</v>
      </c>
      <c r="EH16" s="424">
        <v>1</v>
      </c>
      <c r="EI16" s="425">
        <v>44650</v>
      </c>
      <c r="EJ16" s="425"/>
      <c r="EK16" s="425"/>
      <c r="EL16" s="289"/>
      <c r="EM16" s="290">
        <v>1</v>
      </c>
      <c r="EN16" s="289"/>
      <c r="EO16" s="289"/>
      <c r="EP16" s="289"/>
      <c r="EQ16" s="289"/>
      <c r="ER16" s="289"/>
      <c r="ES16" s="289"/>
      <c r="ET16" s="289"/>
    </row>
    <row r="17" spans="1:150" ht="63">
      <c r="A17" s="418">
        <v>10</v>
      </c>
      <c r="B17" s="427" t="s">
        <v>1133</v>
      </c>
      <c r="C17" s="418" t="s">
        <v>1134</v>
      </c>
      <c r="D17" s="419" t="s">
        <v>1135</v>
      </c>
      <c r="E17" s="112">
        <v>25500</v>
      </c>
      <c r="F17" s="112">
        <v>3000</v>
      </c>
      <c r="G17" s="357">
        <f t="shared" si="3"/>
        <v>28500</v>
      </c>
      <c r="H17" s="280">
        <f t="shared" si="0"/>
        <v>224.4375</v>
      </c>
      <c r="I17" s="279">
        <v>20</v>
      </c>
      <c r="J17" s="280">
        <f t="shared" si="1"/>
        <v>1649.4375</v>
      </c>
      <c r="K17" s="420" t="s">
        <v>1136</v>
      </c>
      <c r="L17" s="416">
        <f t="shared" si="2"/>
        <v>3142.125</v>
      </c>
      <c r="M17" s="351">
        <v>14</v>
      </c>
      <c r="N17" s="280">
        <f t="shared" si="4"/>
        <v>23092.125</v>
      </c>
      <c r="O17" s="279">
        <f t="shared" si="5"/>
        <v>19920</v>
      </c>
      <c r="P17" s="279">
        <f t="shared" si="6"/>
        <v>16825</v>
      </c>
      <c r="Q17" s="279">
        <f t="shared" si="6"/>
        <v>3095</v>
      </c>
      <c r="R17" s="279">
        <f t="shared" si="6"/>
        <v>0</v>
      </c>
      <c r="S17" s="421" t="s">
        <v>1117</v>
      </c>
      <c r="T17" s="328" t="s">
        <v>842</v>
      </c>
      <c r="U17" s="279">
        <v>1425</v>
      </c>
      <c r="V17" s="279">
        <v>407</v>
      </c>
      <c r="W17" s="279"/>
      <c r="X17" s="296">
        <f t="shared" si="16"/>
        <v>1832</v>
      </c>
      <c r="Y17" s="328" t="s">
        <v>988</v>
      </c>
      <c r="Z17" s="279">
        <v>1425</v>
      </c>
      <c r="AA17" s="279">
        <v>224</v>
      </c>
      <c r="AB17" s="279"/>
      <c r="AC17" s="296">
        <f t="shared" si="17"/>
        <v>1649</v>
      </c>
      <c r="AD17" s="305" t="s">
        <v>795</v>
      </c>
      <c r="AE17" s="305">
        <v>1408</v>
      </c>
      <c r="AF17" s="305">
        <v>224</v>
      </c>
      <c r="AG17" s="305"/>
      <c r="AH17" s="296">
        <f t="shared" si="18"/>
        <v>1632</v>
      </c>
      <c r="AI17" s="368" t="s">
        <v>1049</v>
      </c>
      <c r="AJ17" s="305">
        <v>1408</v>
      </c>
      <c r="AK17" s="305">
        <v>224</v>
      </c>
      <c r="AL17" s="305"/>
      <c r="AM17" s="296">
        <f t="shared" si="19"/>
        <v>1632</v>
      </c>
      <c r="AN17" s="305" t="s">
        <v>803</v>
      </c>
      <c r="AO17" s="305">
        <v>1408</v>
      </c>
      <c r="AP17" s="305">
        <v>224</v>
      </c>
      <c r="AQ17" s="305"/>
      <c r="AR17" s="296">
        <f t="shared" si="7"/>
        <v>1632</v>
      </c>
      <c r="AS17" s="358" t="s">
        <v>847</v>
      </c>
      <c r="AT17" s="305">
        <v>1201</v>
      </c>
      <c r="AU17" s="305">
        <v>448</v>
      </c>
      <c r="AV17" s="305"/>
      <c r="AW17" s="296">
        <f t="shared" si="8"/>
        <v>1649</v>
      </c>
      <c r="AX17" s="305" t="s">
        <v>848</v>
      </c>
      <c r="AY17" s="305">
        <v>1425</v>
      </c>
      <c r="AZ17" s="305">
        <v>224</v>
      </c>
      <c r="BA17" s="305"/>
      <c r="BB17" s="296">
        <f t="shared" si="9"/>
        <v>1649</v>
      </c>
      <c r="BC17" s="358" t="s">
        <v>910</v>
      </c>
      <c r="BD17" s="305">
        <v>1425</v>
      </c>
      <c r="BE17" s="305">
        <v>224</v>
      </c>
      <c r="BF17" s="305"/>
      <c r="BG17" s="296">
        <f t="shared" si="10"/>
        <v>1649</v>
      </c>
      <c r="BH17" s="366">
        <v>40239</v>
      </c>
      <c r="BI17" s="305">
        <v>1425</v>
      </c>
      <c r="BJ17" s="305">
        <v>224</v>
      </c>
      <c r="BK17" s="305"/>
      <c r="BL17" s="296">
        <f t="shared" si="11"/>
        <v>1649</v>
      </c>
      <c r="BM17" s="305" t="s">
        <v>853</v>
      </c>
      <c r="BN17" s="305">
        <v>1425</v>
      </c>
      <c r="BO17" s="305">
        <v>224</v>
      </c>
      <c r="BP17" s="305"/>
      <c r="BQ17" s="296">
        <f t="shared" si="12"/>
        <v>1649</v>
      </c>
      <c r="BR17" s="426">
        <v>40490</v>
      </c>
      <c r="BS17" s="305">
        <v>1425</v>
      </c>
      <c r="BT17" s="305">
        <v>224</v>
      </c>
      <c r="BU17" s="305"/>
      <c r="BV17" s="296">
        <f t="shared" si="13"/>
        <v>1649</v>
      </c>
      <c r="BW17" s="305" t="s">
        <v>995</v>
      </c>
      <c r="BX17" s="305">
        <v>1425</v>
      </c>
      <c r="BY17" s="305">
        <v>224</v>
      </c>
      <c r="BZ17" s="305"/>
      <c r="CA17" s="296">
        <f t="shared" si="14"/>
        <v>1649</v>
      </c>
      <c r="CB17" s="305"/>
      <c r="CC17" s="305"/>
      <c r="CD17" s="305"/>
      <c r="CE17" s="305"/>
      <c r="CF17" s="305"/>
      <c r="CG17" s="305"/>
      <c r="CH17" s="305"/>
      <c r="CI17" s="305"/>
      <c r="CJ17" s="305"/>
      <c r="CK17" s="305"/>
      <c r="CL17" s="305"/>
      <c r="CM17" s="305"/>
      <c r="CN17" s="305"/>
      <c r="CO17" s="305"/>
      <c r="CP17" s="305"/>
      <c r="CQ17" s="305"/>
      <c r="CR17" s="305"/>
      <c r="CS17" s="305"/>
      <c r="CT17" s="305"/>
      <c r="CU17" s="305"/>
      <c r="CV17" s="305"/>
      <c r="CW17" s="305"/>
      <c r="CX17" s="305"/>
      <c r="CY17" s="305"/>
      <c r="CZ17" s="305"/>
      <c r="DA17" s="305"/>
      <c r="DB17" s="305"/>
      <c r="DC17" s="305"/>
      <c r="DD17" s="305"/>
      <c r="DE17" s="305"/>
      <c r="DF17" s="305"/>
      <c r="DG17" s="305"/>
      <c r="DH17" s="305"/>
      <c r="DI17" s="305"/>
      <c r="DJ17" s="305"/>
      <c r="DK17" s="305"/>
      <c r="DL17" s="305"/>
      <c r="DM17" s="305"/>
      <c r="DN17" s="305"/>
      <c r="DO17" s="339"/>
      <c r="DP17" s="422">
        <v>1</v>
      </c>
      <c r="DQ17" s="304">
        <v>28500</v>
      </c>
      <c r="DR17" s="304"/>
      <c r="DS17" s="304"/>
      <c r="DT17" s="304"/>
      <c r="DU17" s="304"/>
      <c r="DV17" s="304">
        <v>1</v>
      </c>
      <c r="DW17" s="304">
        <v>28500</v>
      </c>
      <c r="DX17" s="304"/>
      <c r="DY17" s="304"/>
      <c r="DZ17" s="304"/>
      <c r="EA17" s="304"/>
      <c r="EB17" s="304"/>
      <c r="EC17" s="304"/>
      <c r="ED17" s="304"/>
      <c r="EE17" s="304"/>
      <c r="EF17" s="423">
        <f t="shared" si="15"/>
        <v>1</v>
      </c>
      <c r="EG17" s="423">
        <f t="shared" si="15"/>
        <v>28500</v>
      </c>
      <c r="EH17" s="424"/>
      <c r="EI17" s="425"/>
      <c r="EJ17" s="425">
        <v>1</v>
      </c>
      <c r="EK17" s="425">
        <v>28500</v>
      </c>
      <c r="EL17" s="289"/>
      <c r="EM17" s="290">
        <v>1</v>
      </c>
      <c r="EN17" s="289"/>
      <c r="EO17" s="289"/>
      <c r="EP17" s="289"/>
      <c r="EQ17" s="289"/>
      <c r="ER17" s="289"/>
      <c r="ES17" s="289"/>
      <c r="ET17" s="289"/>
    </row>
    <row r="18" spans="1:150" ht="63">
      <c r="A18" s="418">
        <v>11</v>
      </c>
      <c r="B18" s="418" t="s">
        <v>1137</v>
      </c>
      <c r="C18" s="418" t="s">
        <v>1138</v>
      </c>
      <c r="D18" s="419" t="s">
        <v>830</v>
      </c>
      <c r="E18" s="112">
        <v>34000</v>
      </c>
      <c r="F18" s="112">
        <v>4000</v>
      </c>
      <c r="G18" s="357">
        <f t="shared" si="3"/>
        <v>38000</v>
      </c>
      <c r="H18" s="280">
        <f t="shared" si="0"/>
        <v>299.25</v>
      </c>
      <c r="I18" s="279">
        <v>20</v>
      </c>
      <c r="J18" s="280">
        <f t="shared" si="1"/>
        <v>2199.25</v>
      </c>
      <c r="K18" s="420" t="s">
        <v>1139</v>
      </c>
      <c r="L18" s="416">
        <f t="shared" si="2"/>
        <v>4189.5</v>
      </c>
      <c r="M18" s="351">
        <v>14</v>
      </c>
      <c r="N18" s="280">
        <f t="shared" si="4"/>
        <v>30789.5</v>
      </c>
      <c r="O18" s="279">
        <f t="shared" si="5"/>
        <v>22234</v>
      </c>
      <c r="P18" s="279">
        <f t="shared" si="6"/>
        <v>18402</v>
      </c>
      <c r="Q18" s="279">
        <f t="shared" si="6"/>
        <v>3832</v>
      </c>
      <c r="R18" s="279">
        <f t="shared" si="6"/>
        <v>0</v>
      </c>
      <c r="S18" s="421" t="s">
        <v>1117</v>
      </c>
      <c r="T18" s="328" t="s">
        <v>842</v>
      </c>
      <c r="U18" s="279">
        <v>1900</v>
      </c>
      <c r="V18" s="279">
        <v>543</v>
      </c>
      <c r="W18" s="279"/>
      <c r="X18" s="296">
        <f t="shared" si="16"/>
        <v>2443</v>
      </c>
      <c r="Y18" s="328" t="s">
        <v>988</v>
      </c>
      <c r="Z18" s="279">
        <v>1900</v>
      </c>
      <c r="AA18" s="279">
        <v>299</v>
      </c>
      <c r="AB18" s="279"/>
      <c r="AC18" s="296">
        <f t="shared" si="17"/>
        <v>2199</v>
      </c>
      <c r="AD18" s="305" t="s">
        <v>795</v>
      </c>
      <c r="AE18" s="305">
        <v>1882</v>
      </c>
      <c r="AF18" s="305">
        <v>299</v>
      </c>
      <c r="AG18" s="305"/>
      <c r="AH18" s="296">
        <f t="shared" si="18"/>
        <v>2181</v>
      </c>
      <c r="AI18" s="368" t="s">
        <v>1049</v>
      </c>
      <c r="AJ18" s="305">
        <v>1882</v>
      </c>
      <c r="AK18" s="305">
        <v>299</v>
      </c>
      <c r="AL18" s="305"/>
      <c r="AM18" s="296">
        <f t="shared" si="19"/>
        <v>2181</v>
      </c>
      <c r="AN18" s="305" t="s">
        <v>803</v>
      </c>
      <c r="AO18" s="305">
        <v>1882</v>
      </c>
      <c r="AP18" s="305">
        <v>299</v>
      </c>
      <c r="AQ18" s="305"/>
      <c r="AR18" s="296">
        <f t="shared" si="7"/>
        <v>2181</v>
      </c>
      <c r="AS18" s="358" t="s">
        <v>847</v>
      </c>
      <c r="AT18" s="305">
        <v>1601</v>
      </c>
      <c r="AU18" s="305">
        <v>598</v>
      </c>
      <c r="AV18" s="305"/>
      <c r="AW18" s="296">
        <f t="shared" si="8"/>
        <v>2199</v>
      </c>
      <c r="AX18" s="305" t="s">
        <v>848</v>
      </c>
      <c r="AY18" s="305">
        <v>1900</v>
      </c>
      <c r="AZ18" s="305">
        <v>299</v>
      </c>
      <c r="BA18" s="305"/>
      <c r="BB18" s="296">
        <f t="shared" si="9"/>
        <v>2199</v>
      </c>
      <c r="BC18" s="358" t="s">
        <v>910</v>
      </c>
      <c r="BD18" s="305">
        <v>4153</v>
      </c>
      <c r="BE18" s="305">
        <v>299</v>
      </c>
      <c r="BF18" s="305"/>
      <c r="BG18" s="296">
        <f t="shared" si="10"/>
        <v>4452</v>
      </c>
      <c r="BH18" s="426">
        <v>40490</v>
      </c>
      <c r="BI18" s="305">
        <v>1302</v>
      </c>
      <c r="BJ18" s="305">
        <v>897</v>
      </c>
      <c r="BK18" s="305"/>
      <c r="BL18" s="296">
        <f t="shared" si="11"/>
        <v>2199</v>
      </c>
      <c r="BM18" s="305"/>
      <c r="BN18" s="305"/>
      <c r="BO18" s="305"/>
      <c r="BP18" s="305"/>
      <c r="BQ18" s="296">
        <f t="shared" si="12"/>
        <v>0</v>
      </c>
      <c r="BR18" s="305"/>
      <c r="BS18" s="305"/>
      <c r="BT18" s="305"/>
      <c r="BU18" s="305"/>
      <c r="BV18" s="296">
        <f t="shared" si="13"/>
        <v>0</v>
      </c>
      <c r="BW18" s="305"/>
      <c r="BX18" s="305"/>
      <c r="BY18" s="305"/>
      <c r="BZ18" s="305"/>
      <c r="CA18" s="296">
        <f t="shared" si="14"/>
        <v>0</v>
      </c>
      <c r="CB18" s="305"/>
      <c r="CC18" s="305"/>
      <c r="CD18" s="305"/>
      <c r="CE18" s="305"/>
      <c r="CF18" s="305"/>
      <c r="CG18" s="305"/>
      <c r="CH18" s="305"/>
      <c r="CI18" s="305"/>
      <c r="CJ18" s="305"/>
      <c r="CK18" s="305"/>
      <c r="CL18" s="305"/>
      <c r="CM18" s="305"/>
      <c r="CN18" s="305"/>
      <c r="CO18" s="305"/>
      <c r="CP18" s="305"/>
      <c r="CQ18" s="305"/>
      <c r="CR18" s="305"/>
      <c r="CS18" s="305"/>
      <c r="CT18" s="305"/>
      <c r="CU18" s="305"/>
      <c r="CV18" s="305"/>
      <c r="CW18" s="305"/>
      <c r="CX18" s="305"/>
      <c r="CY18" s="305"/>
      <c r="CZ18" s="305"/>
      <c r="DA18" s="305"/>
      <c r="DB18" s="305"/>
      <c r="DC18" s="305"/>
      <c r="DD18" s="305"/>
      <c r="DE18" s="305"/>
      <c r="DF18" s="305"/>
      <c r="DG18" s="305"/>
      <c r="DH18" s="305"/>
      <c r="DI18" s="305"/>
      <c r="DJ18" s="305"/>
      <c r="DK18" s="305"/>
      <c r="DL18" s="305"/>
      <c r="DM18" s="305"/>
      <c r="DN18" s="305"/>
      <c r="DO18" s="339"/>
      <c r="DP18" s="422">
        <v>1</v>
      </c>
      <c r="DQ18" s="304">
        <v>38000</v>
      </c>
      <c r="DR18" s="304"/>
      <c r="DS18" s="304"/>
      <c r="DT18" s="304"/>
      <c r="DU18" s="304"/>
      <c r="DV18" s="304">
        <v>1</v>
      </c>
      <c r="DW18" s="304">
        <v>38000</v>
      </c>
      <c r="DX18" s="304"/>
      <c r="DY18" s="304"/>
      <c r="DZ18" s="304"/>
      <c r="EA18" s="304"/>
      <c r="EB18" s="304"/>
      <c r="EC18" s="304"/>
      <c r="ED18" s="304"/>
      <c r="EE18" s="304"/>
      <c r="EF18" s="423">
        <f t="shared" si="15"/>
        <v>1</v>
      </c>
      <c r="EG18" s="423">
        <f t="shared" si="15"/>
        <v>38000</v>
      </c>
      <c r="EH18" s="424"/>
      <c r="EI18" s="425"/>
      <c r="EJ18" s="425">
        <v>1</v>
      </c>
      <c r="EK18" s="425">
        <v>38000</v>
      </c>
      <c r="EL18" s="289"/>
      <c r="EM18" s="290">
        <v>1</v>
      </c>
      <c r="EN18" s="289"/>
      <c r="EO18" s="289"/>
      <c r="EP18" s="289"/>
      <c r="EQ18" s="289"/>
      <c r="ER18" s="289"/>
      <c r="ES18" s="289"/>
      <c r="ET18" s="289"/>
    </row>
    <row r="19" spans="1:150" ht="63">
      <c r="A19" s="418">
        <v>12</v>
      </c>
      <c r="B19" s="418" t="s">
        <v>1140</v>
      </c>
      <c r="C19" s="418" t="s">
        <v>1141</v>
      </c>
      <c r="D19" s="419" t="s">
        <v>1142</v>
      </c>
      <c r="E19" s="112">
        <v>25500</v>
      </c>
      <c r="F19" s="112">
        <v>3000</v>
      </c>
      <c r="G19" s="357">
        <f t="shared" si="3"/>
        <v>28500</v>
      </c>
      <c r="H19" s="280">
        <f t="shared" si="0"/>
        <v>224.4375</v>
      </c>
      <c r="I19" s="279">
        <v>20</v>
      </c>
      <c r="J19" s="280">
        <f t="shared" si="1"/>
        <v>1649.4375</v>
      </c>
      <c r="K19" s="420" t="s">
        <v>1143</v>
      </c>
      <c r="L19" s="416">
        <f t="shared" si="2"/>
        <v>3142.125</v>
      </c>
      <c r="M19" s="351">
        <v>14</v>
      </c>
      <c r="N19" s="280">
        <f t="shared" si="4"/>
        <v>23092.125</v>
      </c>
      <c r="O19" s="279">
        <f t="shared" si="5"/>
        <v>11709</v>
      </c>
      <c r="P19" s="279">
        <f t="shared" si="6"/>
        <v>9958</v>
      </c>
      <c r="Q19" s="279">
        <f t="shared" si="6"/>
        <v>1751</v>
      </c>
      <c r="R19" s="279">
        <f t="shared" si="6"/>
        <v>0</v>
      </c>
      <c r="S19" s="421" t="s">
        <v>1117</v>
      </c>
      <c r="T19" s="328" t="s">
        <v>842</v>
      </c>
      <c r="U19" s="279">
        <v>1425</v>
      </c>
      <c r="V19" s="279">
        <v>407</v>
      </c>
      <c r="W19" s="279"/>
      <c r="X19" s="296">
        <f t="shared" si="16"/>
        <v>1832</v>
      </c>
      <c r="Y19" s="328" t="s">
        <v>988</v>
      </c>
      <c r="Z19" s="279">
        <v>1425</v>
      </c>
      <c r="AA19" s="279">
        <v>224</v>
      </c>
      <c r="AB19" s="279"/>
      <c r="AC19" s="296">
        <f t="shared" si="17"/>
        <v>1649</v>
      </c>
      <c r="AD19" s="305" t="s">
        <v>795</v>
      </c>
      <c r="AE19" s="305">
        <v>1419</v>
      </c>
      <c r="AF19" s="305">
        <v>224</v>
      </c>
      <c r="AG19" s="305"/>
      <c r="AH19" s="296">
        <f t="shared" si="18"/>
        <v>1643</v>
      </c>
      <c r="AI19" s="368" t="s">
        <v>1049</v>
      </c>
      <c r="AJ19" s="305">
        <v>1419</v>
      </c>
      <c r="AK19" s="305">
        <v>224</v>
      </c>
      <c r="AL19" s="305"/>
      <c r="AM19" s="296">
        <f t="shared" si="19"/>
        <v>1643</v>
      </c>
      <c r="AN19" s="358" t="s">
        <v>994</v>
      </c>
      <c r="AO19" s="305">
        <v>1201</v>
      </c>
      <c r="AP19" s="305">
        <v>448</v>
      </c>
      <c r="AQ19" s="305"/>
      <c r="AR19" s="296">
        <f t="shared" si="7"/>
        <v>1649</v>
      </c>
      <c r="AS19" s="358" t="s">
        <v>847</v>
      </c>
      <c r="AT19" s="305">
        <v>3069</v>
      </c>
      <c r="AU19" s="305">
        <v>224</v>
      </c>
      <c r="AV19" s="305"/>
      <c r="AW19" s="296">
        <f t="shared" si="8"/>
        <v>3293</v>
      </c>
      <c r="AX19" s="305"/>
      <c r="AY19" s="305"/>
      <c r="AZ19" s="305"/>
      <c r="BA19" s="305"/>
      <c r="BB19" s="296">
        <f t="shared" si="9"/>
        <v>0</v>
      </c>
      <c r="BC19" s="305"/>
      <c r="BD19" s="305"/>
      <c r="BE19" s="305"/>
      <c r="BF19" s="305"/>
      <c r="BG19" s="296">
        <f t="shared" si="10"/>
        <v>0</v>
      </c>
      <c r="BH19" s="305"/>
      <c r="BI19" s="305"/>
      <c r="BJ19" s="305"/>
      <c r="BK19" s="305"/>
      <c r="BL19" s="296">
        <f t="shared" si="11"/>
        <v>0</v>
      </c>
      <c r="BM19" s="305"/>
      <c r="BN19" s="305"/>
      <c r="BO19" s="305"/>
      <c r="BP19" s="305"/>
      <c r="BQ19" s="296">
        <f t="shared" si="12"/>
        <v>0</v>
      </c>
      <c r="BR19" s="305"/>
      <c r="BS19" s="305"/>
      <c r="BT19" s="305"/>
      <c r="BU19" s="305"/>
      <c r="BV19" s="296">
        <f t="shared" si="13"/>
        <v>0</v>
      </c>
      <c r="BW19" s="305"/>
      <c r="BX19" s="305"/>
      <c r="BY19" s="305"/>
      <c r="BZ19" s="305"/>
      <c r="CA19" s="296">
        <f t="shared" si="14"/>
        <v>0</v>
      </c>
      <c r="CB19" s="305"/>
      <c r="CC19" s="305"/>
      <c r="CD19" s="305"/>
      <c r="CE19" s="305"/>
      <c r="CF19" s="305"/>
      <c r="CG19" s="305"/>
      <c r="CH19" s="305"/>
      <c r="CI19" s="305"/>
      <c r="CJ19" s="305"/>
      <c r="CK19" s="305"/>
      <c r="CL19" s="305"/>
      <c r="CM19" s="305"/>
      <c r="CN19" s="305"/>
      <c r="CO19" s="305"/>
      <c r="CP19" s="305"/>
      <c r="CQ19" s="305"/>
      <c r="CR19" s="305"/>
      <c r="CS19" s="305"/>
      <c r="CT19" s="305"/>
      <c r="CU19" s="305"/>
      <c r="CV19" s="305"/>
      <c r="CW19" s="305"/>
      <c r="CX19" s="305"/>
      <c r="CY19" s="305"/>
      <c r="CZ19" s="305"/>
      <c r="DA19" s="305"/>
      <c r="DB19" s="305"/>
      <c r="DC19" s="305"/>
      <c r="DD19" s="305"/>
      <c r="DE19" s="305"/>
      <c r="DF19" s="305"/>
      <c r="DG19" s="305"/>
      <c r="DH19" s="305"/>
      <c r="DI19" s="305"/>
      <c r="DJ19" s="305"/>
      <c r="DK19" s="305"/>
      <c r="DL19" s="305"/>
      <c r="DM19" s="305"/>
      <c r="DN19" s="305"/>
      <c r="DO19" s="339"/>
      <c r="DP19" s="422"/>
      <c r="DQ19" s="304"/>
      <c r="DR19" s="304">
        <v>1</v>
      </c>
      <c r="DS19" s="304">
        <v>28500</v>
      </c>
      <c r="DT19" s="304"/>
      <c r="DU19" s="304"/>
      <c r="DV19" s="304">
        <v>1</v>
      </c>
      <c r="DW19" s="304">
        <v>28500</v>
      </c>
      <c r="DX19" s="304"/>
      <c r="DY19" s="304"/>
      <c r="DZ19" s="304"/>
      <c r="EA19" s="304"/>
      <c r="EB19" s="304"/>
      <c r="EC19" s="304"/>
      <c r="ED19" s="304"/>
      <c r="EE19" s="304"/>
      <c r="EF19" s="423">
        <f t="shared" si="15"/>
        <v>1</v>
      </c>
      <c r="EG19" s="423">
        <f t="shared" si="15"/>
        <v>28500</v>
      </c>
      <c r="EH19" s="424">
        <v>1</v>
      </c>
      <c r="EI19" s="425">
        <v>28500</v>
      </c>
      <c r="EJ19" s="425"/>
      <c r="EK19" s="425"/>
      <c r="EL19" s="289"/>
      <c r="EM19" s="290">
        <v>1</v>
      </c>
      <c r="EN19" s="289"/>
      <c r="EO19" s="289"/>
      <c r="EP19" s="289"/>
      <c r="EQ19" s="289"/>
      <c r="ER19" s="289"/>
      <c r="ES19" s="289"/>
      <c r="ET19" s="289"/>
    </row>
    <row r="20" spans="1:150" ht="63">
      <c r="A20" s="418">
        <v>13</v>
      </c>
      <c r="B20" s="427" t="s">
        <v>1144</v>
      </c>
      <c r="C20" s="418" t="s">
        <v>1115</v>
      </c>
      <c r="D20" s="419" t="s">
        <v>1105</v>
      </c>
      <c r="E20" s="112">
        <v>35700</v>
      </c>
      <c r="F20" s="112">
        <v>4200</v>
      </c>
      <c r="G20" s="357">
        <f t="shared" si="3"/>
        <v>39900</v>
      </c>
      <c r="H20" s="280">
        <f t="shared" si="0"/>
        <v>314.21250000000009</v>
      </c>
      <c r="I20" s="279">
        <v>20</v>
      </c>
      <c r="J20" s="280">
        <f t="shared" si="1"/>
        <v>2309.2125000000001</v>
      </c>
      <c r="K20" s="420" t="s">
        <v>1145</v>
      </c>
      <c r="L20" s="416">
        <f t="shared" si="2"/>
        <v>4398.9750000000013</v>
      </c>
      <c r="M20" s="351">
        <v>14</v>
      </c>
      <c r="N20" s="280">
        <f t="shared" si="4"/>
        <v>32328.975000000002</v>
      </c>
      <c r="O20" s="279">
        <f t="shared" si="5"/>
        <v>27904</v>
      </c>
      <c r="P20" s="279">
        <f t="shared" si="6"/>
        <v>23566</v>
      </c>
      <c r="Q20" s="279">
        <f t="shared" si="6"/>
        <v>4338</v>
      </c>
      <c r="R20" s="279">
        <f t="shared" si="6"/>
        <v>0</v>
      </c>
      <c r="S20" s="421" t="s">
        <v>1117</v>
      </c>
      <c r="T20" s="328" t="s">
        <v>842</v>
      </c>
      <c r="U20" s="279">
        <v>1988</v>
      </c>
      <c r="V20" s="279">
        <v>570</v>
      </c>
      <c r="W20" s="279"/>
      <c r="X20" s="296">
        <f t="shared" si="16"/>
        <v>2558</v>
      </c>
      <c r="Y20" s="328" t="s">
        <v>988</v>
      </c>
      <c r="Z20" s="279">
        <v>1995</v>
      </c>
      <c r="AA20" s="279">
        <v>314</v>
      </c>
      <c r="AB20" s="279"/>
      <c r="AC20" s="296">
        <f t="shared" si="17"/>
        <v>2309</v>
      </c>
      <c r="AD20" s="305" t="s">
        <v>795</v>
      </c>
      <c r="AE20" s="305">
        <v>1989</v>
      </c>
      <c r="AF20" s="305">
        <v>314</v>
      </c>
      <c r="AG20" s="305"/>
      <c r="AH20" s="296">
        <f t="shared" si="18"/>
        <v>2303</v>
      </c>
      <c r="AI20" s="368" t="s">
        <v>1049</v>
      </c>
      <c r="AJ20" s="305">
        <v>1991</v>
      </c>
      <c r="AK20" s="305">
        <v>314</v>
      </c>
      <c r="AL20" s="305"/>
      <c r="AM20" s="296">
        <f t="shared" si="19"/>
        <v>2305</v>
      </c>
      <c r="AN20" s="305" t="s">
        <v>803</v>
      </c>
      <c r="AO20" s="305">
        <v>1995</v>
      </c>
      <c r="AP20" s="305">
        <v>314</v>
      </c>
      <c r="AQ20" s="305"/>
      <c r="AR20" s="296">
        <f t="shared" si="7"/>
        <v>2309</v>
      </c>
      <c r="AS20" s="368" t="s">
        <v>994</v>
      </c>
      <c r="AT20" s="305">
        <v>1986</v>
      </c>
      <c r="AU20" s="305">
        <v>314</v>
      </c>
      <c r="AV20" s="305"/>
      <c r="AW20" s="296">
        <f t="shared" si="8"/>
        <v>2300</v>
      </c>
      <c r="AX20" s="305" t="s">
        <v>848</v>
      </c>
      <c r="AY20" s="305">
        <v>1672</v>
      </c>
      <c r="AZ20" s="305">
        <v>628</v>
      </c>
      <c r="BA20" s="305"/>
      <c r="BB20" s="296">
        <f t="shared" si="9"/>
        <v>2300</v>
      </c>
      <c r="BC20" s="358" t="s">
        <v>910</v>
      </c>
      <c r="BD20" s="305">
        <v>1995</v>
      </c>
      <c r="BE20" s="305">
        <v>314</v>
      </c>
      <c r="BF20" s="305"/>
      <c r="BG20" s="296">
        <f t="shared" si="10"/>
        <v>2309</v>
      </c>
      <c r="BH20" s="366">
        <v>40239</v>
      </c>
      <c r="BI20" s="305">
        <v>1995</v>
      </c>
      <c r="BJ20" s="305">
        <v>314</v>
      </c>
      <c r="BK20" s="305"/>
      <c r="BL20" s="296">
        <f t="shared" si="11"/>
        <v>2309</v>
      </c>
      <c r="BM20" s="305" t="s">
        <v>853</v>
      </c>
      <c r="BN20" s="305">
        <v>1982</v>
      </c>
      <c r="BO20" s="305">
        <v>314</v>
      </c>
      <c r="BP20" s="305"/>
      <c r="BQ20" s="296">
        <f t="shared" si="12"/>
        <v>2296</v>
      </c>
      <c r="BR20" s="426">
        <v>40490</v>
      </c>
      <c r="BS20" s="305">
        <v>1995</v>
      </c>
      <c r="BT20" s="305">
        <v>314</v>
      </c>
      <c r="BU20" s="305"/>
      <c r="BV20" s="296">
        <f t="shared" si="13"/>
        <v>2309</v>
      </c>
      <c r="BW20" s="305" t="s">
        <v>995</v>
      </c>
      <c r="BX20" s="305">
        <v>1983</v>
      </c>
      <c r="BY20" s="305">
        <v>314</v>
      </c>
      <c r="BZ20" s="305"/>
      <c r="CA20" s="296">
        <f t="shared" si="14"/>
        <v>2297</v>
      </c>
      <c r="CB20" s="305"/>
      <c r="CC20" s="305"/>
      <c r="CD20" s="305"/>
      <c r="CE20" s="305"/>
      <c r="CF20" s="305"/>
      <c r="CG20" s="305"/>
      <c r="CH20" s="305"/>
      <c r="CI20" s="305"/>
      <c r="CJ20" s="305"/>
      <c r="CK20" s="305"/>
      <c r="CL20" s="305"/>
      <c r="CM20" s="305"/>
      <c r="CN20" s="305"/>
      <c r="CO20" s="305"/>
      <c r="CP20" s="305"/>
      <c r="CQ20" s="305"/>
      <c r="CR20" s="305"/>
      <c r="CS20" s="305"/>
      <c r="CT20" s="305"/>
      <c r="CU20" s="305"/>
      <c r="CV20" s="305"/>
      <c r="CW20" s="305"/>
      <c r="CX20" s="305"/>
      <c r="CY20" s="305"/>
      <c r="CZ20" s="305"/>
      <c r="DA20" s="305"/>
      <c r="DB20" s="305"/>
      <c r="DC20" s="305"/>
      <c r="DD20" s="305"/>
      <c r="DE20" s="305"/>
      <c r="DF20" s="305"/>
      <c r="DG20" s="305"/>
      <c r="DH20" s="305"/>
      <c r="DI20" s="305"/>
      <c r="DJ20" s="305"/>
      <c r="DK20" s="305"/>
      <c r="DL20" s="305"/>
      <c r="DM20" s="305"/>
      <c r="DN20" s="305"/>
      <c r="DO20" s="339"/>
      <c r="DP20" s="422">
        <v>1</v>
      </c>
      <c r="DQ20" s="304">
        <v>39900</v>
      </c>
      <c r="DR20" s="304"/>
      <c r="DS20" s="304"/>
      <c r="DT20" s="304">
        <v>1</v>
      </c>
      <c r="DU20" s="304">
        <v>39900</v>
      </c>
      <c r="DV20" s="304"/>
      <c r="DW20" s="304"/>
      <c r="DX20" s="304"/>
      <c r="DY20" s="304"/>
      <c r="DZ20" s="304"/>
      <c r="EA20" s="304"/>
      <c r="EB20" s="304"/>
      <c r="EC20" s="304"/>
      <c r="ED20" s="304"/>
      <c r="EE20" s="304"/>
      <c r="EF20" s="423">
        <f t="shared" si="15"/>
        <v>1</v>
      </c>
      <c r="EG20" s="423">
        <f t="shared" si="15"/>
        <v>39900</v>
      </c>
      <c r="EH20" s="424">
        <v>1</v>
      </c>
      <c r="EI20" s="425">
        <v>39900</v>
      </c>
      <c r="EJ20" s="425"/>
      <c r="EK20" s="425"/>
      <c r="EL20" s="289"/>
      <c r="EM20" s="290">
        <v>1</v>
      </c>
      <c r="EN20" s="289"/>
      <c r="EO20" s="289"/>
      <c r="EP20" s="289"/>
      <c r="EQ20" s="289"/>
      <c r="ER20" s="289"/>
      <c r="ES20" s="289"/>
      <c r="ET20" s="289"/>
    </row>
    <row r="21" spans="1:150" ht="47.25">
      <c r="A21" s="418">
        <v>14</v>
      </c>
      <c r="B21" s="427" t="s">
        <v>1146</v>
      </c>
      <c r="C21" s="418" t="s">
        <v>1115</v>
      </c>
      <c r="D21" s="419" t="s">
        <v>1105</v>
      </c>
      <c r="E21" s="112">
        <v>35700</v>
      </c>
      <c r="F21" s="112">
        <v>4200</v>
      </c>
      <c r="G21" s="357">
        <f t="shared" si="3"/>
        <v>39900</v>
      </c>
      <c r="H21" s="280">
        <f t="shared" si="0"/>
        <v>314.21250000000009</v>
      </c>
      <c r="I21" s="279">
        <v>20</v>
      </c>
      <c r="J21" s="280">
        <f t="shared" si="1"/>
        <v>2309.2125000000001</v>
      </c>
      <c r="K21" s="420" t="s">
        <v>1147</v>
      </c>
      <c r="L21" s="416">
        <f t="shared" si="2"/>
        <v>4398.9750000000013</v>
      </c>
      <c r="M21" s="351">
        <v>14</v>
      </c>
      <c r="N21" s="280">
        <f t="shared" si="4"/>
        <v>32328.975000000002</v>
      </c>
      <c r="O21" s="279">
        <f t="shared" si="5"/>
        <v>16377</v>
      </c>
      <c r="P21" s="279">
        <f t="shared" si="6"/>
        <v>12667</v>
      </c>
      <c r="Q21" s="279">
        <f t="shared" si="6"/>
        <v>3710</v>
      </c>
      <c r="R21" s="279">
        <f t="shared" si="6"/>
        <v>0</v>
      </c>
      <c r="S21" s="421" t="s">
        <v>1117</v>
      </c>
      <c r="T21" s="328" t="s">
        <v>842</v>
      </c>
      <c r="U21" s="279">
        <v>1988</v>
      </c>
      <c r="V21" s="279">
        <v>570</v>
      </c>
      <c r="W21" s="279"/>
      <c r="X21" s="296">
        <f t="shared" si="16"/>
        <v>2558</v>
      </c>
      <c r="Y21" s="328" t="s">
        <v>988</v>
      </c>
      <c r="Z21" s="279">
        <v>1995</v>
      </c>
      <c r="AA21" s="279">
        <v>314</v>
      </c>
      <c r="AB21" s="279"/>
      <c r="AC21" s="296">
        <f t="shared" si="17"/>
        <v>2309</v>
      </c>
      <c r="AD21" s="305" t="s">
        <v>795</v>
      </c>
      <c r="AE21" s="305">
        <v>1989</v>
      </c>
      <c r="AF21" s="305">
        <v>314</v>
      </c>
      <c r="AG21" s="305"/>
      <c r="AH21" s="296">
        <f t="shared" si="18"/>
        <v>2303</v>
      </c>
      <c r="AI21" s="305" t="s">
        <v>848</v>
      </c>
      <c r="AJ21" s="305">
        <v>721</v>
      </c>
      <c r="AK21" s="305">
        <v>1570</v>
      </c>
      <c r="AL21" s="305"/>
      <c r="AM21" s="296">
        <f t="shared" si="19"/>
        <v>2291</v>
      </c>
      <c r="AN21" s="358" t="s">
        <v>910</v>
      </c>
      <c r="AO21" s="305">
        <v>1990</v>
      </c>
      <c r="AP21" s="305">
        <v>314</v>
      </c>
      <c r="AQ21" s="305"/>
      <c r="AR21" s="296">
        <f t="shared" si="7"/>
        <v>2304</v>
      </c>
      <c r="AS21" s="366">
        <v>40239</v>
      </c>
      <c r="AT21" s="305">
        <v>1995</v>
      </c>
      <c r="AU21" s="305">
        <v>314</v>
      </c>
      <c r="AV21" s="305"/>
      <c r="AW21" s="296">
        <f t="shared" si="8"/>
        <v>2309</v>
      </c>
      <c r="AX21" s="305" t="s">
        <v>853</v>
      </c>
      <c r="AY21" s="305">
        <v>1989</v>
      </c>
      <c r="AZ21" s="305">
        <v>314</v>
      </c>
      <c r="BA21" s="305"/>
      <c r="BB21" s="296">
        <f t="shared" si="9"/>
        <v>2303</v>
      </c>
      <c r="BC21" s="305"/>
      <c r="BD21" s="305"/>
      <c r="BE21" s="305"/>
      <c r="BF21" s="305"/>
      <c r="BG21" s="296">
        <f t="shared" si="10"/>
        <v>0</v>
      </c>
      <c r="BH21" s="305"/>
      <c r="BI21" s="305"/>
      <c r="BJ21" s="305"/>
      <c r="BK21" s="305"/>
      <c r="BL21" s="296">
        <f t="shared" si="11"/>
        <v>0</v>
      </c>
      <c r="BM21" s="305"/>
      <c r="BN21" s="305"/>
      <c r="BO21" s="305"/>
      <c r="BP21" s="305"/>
      <c r="BQ21" s="296">
        <f t="shared" si="12"/>
        <v>0</v>
      </c>
      <c r="BR21" s="305"/>
      <c r="BS21" s="305"/>
      <c r="BT21" s="305"/>
      <c r="BU21" s="305"/>
      <c r="BV21" s="296">
        <f t="shared" si="13"/>
        <v>0</v>
      </c>
      <c r="BW21" s="305"/>
      <c r="BX21" s="305"/>
      <c r="BY21" s="305"/>
      <c r="BZ21" s="305"/>
      <c r="CA21" s="296">
        <f t="shared" si="14"/>
        <v>0</v>
      </c>
      <c r="CB21" s="305"/>
      <c r="CC21" s="305"/>
      <c r="CD21" s="305"/>
      <c r="CE21" s="305"/>
      <c r="CF21" s="305"/>
      <c r="CG21" s="305"/>
      <c r="CH21" s="305"/>
      <c r="CI21" s="305"/>
      <c r="CJ21" s="305"/>
      <c r="CK21" s="305"/>
      <c r="CL21" s="305"/>
      <c r="CM21" s="305"/>
      <c r="CN21" s="305"/>
      <c r="CO21" s="305"/>
      <c r="CP21" s="305"/>
      <c r="CQ21" s="305"/>
      <c r="CR21" s="305"/>
      <c r="CS21" s="305"/>
      <c r="CT21" s="305"/>
      <c r="CU21" s="305"/>
      <c r="CV21" s="305"/>
      <c r="CW21" s="305"/>
      <c r="CX21" s="305"/>
      <c r="CY21" s="305"/>
      <c r="CZ21" s="305"/>
      <c r="DA21" s="305"/>
      <c r="DB21" s="305"/>
      <c r="DC21" s="305"/>
      <c r="DD21" s="305"/>
      <c r="DE21" s="305"/>
      <c r="DF21" s="305"/>
      <c r="DG21" s="305"/>
      <c r="DH21" s="305"/>
      <c r="DI21" s="305"/>
      <c r="DJ21" s="305"/>
      <c r="DK21" s="305"/>
      <c r="DL21" s="305"/>
      <c r="DM21" s="305"/>
      <c r="DN21" s="305"/>
      <c r="DO21" s="339"/>
      <c r="DP21" s="422"/>
      <c r="DQ21" s="304"/>
      <c r="DR21" s="304">
        <v>1</v>
      </c>
      <c r="DS21" s="304">
        <v>39900</v>
      </c>
      <c r="DT21" s="304">
        <v>1</v>
      </c>
      <c r="DU21" s="304">
        <v>39900</v>
      </c>
      <c r="DV21" s="304"/>
      <c r="DW21" s="304"/>
      <c r="DX21" s="304"/>
      <c r="DY21" s="304"/>
      <c r="DZ21" s="304"/>
      <c r="EA21" s="304"/>
      <c r="EB21" s="304"/>
      <c r="EC21" s="304"/>
      <c r="ED21" s="304"/>
      <c r="EE21" s="304"/>
      <c r="EF21" s="423">
        <f t="shared" si="15"/>
        <v>1</v>
      </c>
      <c r="EG21" s="423">
        <f t="shared" si="15"/>
        <v>39900</v>
      </c>
      <c r="EH21" s="424">
        <v>1</v>
      </c>
      <c r="EI21" s="425">
        <v>39900</v>
      </c>
      <c r="EJ21" s="425"/>
      <c r="EK21" s="425"/>
      <c r="EL21" s="289"/>
      <c r="EM21" s="290">
        <v>1</v>
      </c>
      <c r="EN21" s="289"/>
      <c r="EO21" s="289"/>
      <c r="EP21" s="289"/>
      <c r="EQ21" s="289"/>
      <c r="ER21" s="289"/>
      <c r="ES21" s="289"/>
      <c r="ET21" s="289"/>
    </row>
    <row r="22" spans="1:150" ht="63">
      <c r="A22" s="418">
        <v>15</v>
      </c>
      <c r="B22" s="418" t="s">
        <v>1148</v>
      </c>
      <c r="C22" s="418" t="s">
        <v>1141</v>
      </c>
      <c r="D22" s="419" t="s">
        <v>1105</v>
      </c>
      <c r="E22" s="112">
        <v>35700</v>
      </c>
      <c r="F22" s="112">
        <v>4200</v>
      </c>
      <c r="G22" s="357">
        <f t="shared" si="3"/>
        <v>39900</v>
      </c>
      <c r="H22" s="280">
        <f t="shared" si="0"/>
        <v>314.21250000000009</v>
      </c>
      <c r="I22" s="279">
        <v>20</v>
      </c>
      <c r="J22" s="280">
        <f t="shared" si="1"/>
        <v>2309.2125000000001</v>
      </c>
      <c r="K22" s="420" t="s">
        <v>1149</v>
      </c>
      <c r="L22" s="416">
        <f t="shared" si="2"/>
        <v>4398.9750000000013</v>
      </c>
      <c r="M22" s="351">
        <v>14</v>
      </c>
      <c r="N22" s="280">
        <f t="shared" si="4"/>
        <v>32328.975000000002</v>
      </c>
      <c r="O22" s="279">
        <f t="shared" si="5"/>
        <v>30005</v>
      </c>
      <c r="P22" s="279">
        <f t="shared" si="6"/>
        <v>25667</v>
      </c>
      <c r="Q22" s="279">
        <f t="shared" si="6"/>
        <v>4338</v>
      </c>
      <c r="R22" s="279">
        <f t="shared" si="6"/>
        <v>0</v>
      </c>
      <c r="S22" s="421" t="s">
        <v>1117</v>
      </c>
      <c r="T22" s="328" t="s">
        <v>842</v>
      </c>
      <c r="U22" s="279">
        <v>1977</v>
      </c>
      <c r="V22" s="279">
        <v>570</v>
      </c>
      <c r="W22" s="279"/>
      <c r="X22" s="296">
        <f t="shared" si="16"/>
        <v>2547</v>
      </c>
      <c r="Y22" s="328" t="s">
        <v>988</v>
      </c>
      <c r="Z22" s="279">
        <v>1977</v>
      </c>
      <c r="AA22" s="279">
        <v>314</v>
      </c>
      <c r="AB22" s="279"/>
      <c r="AC22" s="296">
        <f t="shared" si="17"/>
        <v>2291</v>
      </c>
      <c r="AD22" s="305" t="s">
        <v>795</v>
      </c>
      <c r="AE22" s="305">
        <v>1977</v>
      </c>
      <c r="AF22" s="305">
        <v>314</v>
      </c>
      <c r="AG22" s="305"/>
      <c r="AH22" s="296">
        <f t="shared" si="18"/>
        <v>2291</v>
      </c>
      <c r="AI22" s="368" t="s">
        <v>1049</v>
      </c>
      <c r="AJ22" s="305">
        <v>1977</v>
      </c>
      <c r="AK22" s="305">
        <v>314</v>
      </c>
      <c r="AL22" s="305"/>
      <c r="AM22" s="296">
        <f t="shared" si="19"/>
        <v>2291</v>
      </c>
      <c r="AN22" s="358" t="s">
        <v>994</v>
      </c>
      <c r="AO22" s="305">
        <v>3937</v>
      </c>
      <c r="AP22" s="305">
        <v>628</v>
      </c>
      <c r="AQ22" s="305"/>
      <c r="AR22" s="296">
        <f t="shared" si="7"/>
        <v>4565</v>
      </c>
      <c r="AS22" s="358" t="s">
        <v>847</v>
      </c>
      <c r="AT22" s="305">
        <v>1977</v>
      </c>
      <c r="AU22" s="305">
        <v>314</v>
      </c>
      <c r="AV22" s="305"/>
      <c r="AW22" s="296">
        <f t="shared" si="8"/>
        <v>2291</v>
      </c>
      <c r="AX22" s="305" t="s">
        <v>848</v>
      </c>
      <c r="AY22" s="305">
        <v>1977</v>
      </c>
      <c r="AZ22" s="305">
        <v>314</v>
      </c>
      <c r="BA22" s="305"/>
      <c r="BB22" s="296">
        <f t="shared" si="9"/>
        <v>2291</v>
      </c>
      <c r="BC22" s="366">
        <v>40239</v>
      </c>
      <c r="BD22" s="305">
        <v>3972</v>
      </c>
      <c r="BE22" s="305">
        <v>628</v>
      </c>
      <c r="BF22" s="305"/>
      <c r="BG22" s="296">
        <f t="shared" si="10"/>
        <v>4600</v>
      </c>
      <c r="BH22" s="305" t="s">
        <v>853</v>
      </c>
      <c r="BI22" s="305">
        <v>1959</v>
      </c>
      <c r="BJ22" s="305">
        <v>314</v>
      </c>
      <c r="BK22" s="305"/>
      <c r="BL22" s="296">
        <f t="shared" si="11"/>
        <v>2273</v>
      </c>
      <c r="BM22" s="426">
        <v>40490</v>
      </c>
      <c r="BN22" s="305">
        <v>1977</v>
      </c>
      <c r="BO22" s="305">
        <v>314</v>
      </c>
      <c r="BP22" s="305"/>
      <c r="BQ22" s="296">
        <f t="shared" si="12"/>
        <v>2291</v>
      </c>
      <c r="BR22" s="305" t="s">
        <v>995</v>
      </c>
      <c r="BS22" s="305">
        <v>1960</v>
      </c>
      <c r="BT22" s="305">
        <v>314</v>
      </c>
      <c r="BU22" s="305"/>
      <c r="BV22" s="296">
        <f t="shared" si="13"/>
        <v>2274</v>
      </c>
      <c r="BW22" s="305"/>
      <c r="BX22" s="305"/>
      <c r="BY22" s="305"/>
      <c r="BZ22" s="305"/>
      <c r="CA22" s="296">
        <f t="shared" si="14"/>
        <v>0</v>
      </c>
      <c r="CB22" s="305"/>
      <c r="CC22" s="305"/>
      <c r="CD22" s="305"/>
      <c r="CE22" s="305"/>
      <c r="CF22" s="305"/>
      <c r="CG22" s="305"/>
      <c r="CH22" s="305"/>
      <c r="CI22" s="305"/>
      <c r="CJ22" s="305"/>
      <c r="CK22" s="305"/>
      <c r="CL22" s="305"/>
      <c r="CM22" s="305"/>
      <c r="CN22" s="305"/>
      <c r="CO22" s="305"/>
      <c r="CP22" s="305"/>
      <c r="CQ22" s="305"/>
      <c r="CR22" s="305"/>
      <c r="CS22" s="305"/>
      <c r="CT22" s="305"/>
      <c r="CU22" s="305"/>
      <c r="CV22" s="305"/>
      <c r="CW22" s="305"/>
      <c r="CX22" s="305"/>
      <c r="CY22" s="305"/>
      <c r="CZ22" s="305"/>
      <c r="DA22" s="305"/>
      <c r="DB22" s="305"/>
      <c r="DC22" s="305"/>
      <c r="DD22" s="305"/>
      <c r="DE22" s="305"/>
      <c r="DF22" s="305"/>
      <c r="DG22" s="305"/>
      <c r="DH22" s="305"/>
      <c r="DI22" s="305"/>
      <c r="DJ22" s="305"/>
      <c r="DK22" s="305"/>
      <c r="DL22" s="305"/>
      <c r="DM22" s="305"/>
      <c r="DN22" s="305"/>
      <c r="DO22" s="339"/>
      <c r="DP22" s="422">
        <v>1</v>
      </c>
      <c r="DQ22" s="304">
        <v>39900</v>
      </c>
      <c r="DR22" s="304"/>
      <c r="DS22" s="304"/>
      <c r="DT22" s="304">
        <v>1</v>
      </c>
      <c r="DU22" s="304">
        <v>39900</v>
      </c>
      <c r="DV22" s="304"/>
      <c r="DW22" s="304"/>
      <c r="DX22" s="304"/>
      <c r="DY22" s="304"/>
      <c r="DZ22" s="304"/>
      <c r="EA22" s="304"/>
      <c r="EB22" s="304"/>
      <c r="EC22" s="304"/>
      <c r="ED22" s="304"/>
      <c r="EE22" s="304"/>
      <c r="EF22" s="423">
        <f t="shared" si="15"/>
        <v>1</v>
      </c>
      <c r="EG22" s="423">
        <f t="shared" si="15"/>
        <v>39900</v>
      </c>
      <c r="EH22" s="424">
        <v>1</v>
      </c>
      <c r="EI22" s="425">
        <v>39900</v>
      </c>
      <c r="EJ22" s="425"/>
      <c r="EK22" s="425"/>
      <c r="EL22" s="289"/>
      <c r="EM22" s="290">
        <v>1</v>
      </c>
      <c r="EN22" s="289"/>
      <c r="EO22" s="289"/>
      <c r="EP22" s="289"/>
      <c r="EQ22" s="289"/>
      <c r="ER22" s="289"/>
      <c r="ES22" s="289"/>
      <c r="ET22" s="289"/>
    </row>
    <row r="23" spans="1:150" ht="63">
      <c r="A23" s="418">
        <v>16</v>
      </c>
      <c r="B23" s="418" t="s">
        <v>1150</v>
      </c>
      <c r="C23" s="418" t="s">
        <v>1104</v>
      </c>
      <c r="D23" s="419" t="s">
        <v>1105</v>
      </c>
      <c r="E23" s="112">
        <v>35700</v>
      </c>
      <c r="F23" s="112">
        <v>4200</v>
      </c>
      <c r="G23" s="357">
        <f t="shared" si="3"/>
        <v>39900</v>
      </c>
      <c r="H23" s="280">
        <f t="shared" si="0"/>
        <v>314.21250000000009</v>
      </c>
      <c r="I23" s="279">
        <v>20</v>
      </c>
      <c r="J23" s="280">
        <f t="shared" si="1"/>
        <v>2309.2125000000001</v>
      </c>
      <c r="K23" s="420" t="s">
        <v>1151</v>
      </c>
      <c r="L23" s="416">
        <f t="shared" si="2"/>
        <v>4398.9750000000013</v>
      </c>
      <c r="M23" s="351">
        <v>14</v>
      </c>
      <c r="N23" s="280">
        <f t="shared" si="4"/>
        <v>32328.975000000002</v>
      </c>
      <c r="O23" s="279">
        <f t="shared" si="5"/>
        <v>27937</v>
      </c>
      <c r="P23" s="279">
        <f t="shared" si="6"/>
        <v>23599</v>
      </c>
      <c r="Q23" s="279">
        <f t="shared" si="6"/>
        <v>4338</v>
      </c>
      <c r="R23" s="279">
        <f t="shared" si="6"/>
        <v>0</v>
      </c>
      <c r="S23" s="421" t="s">
        <v>1117</v>
      </c>
      <c r="T23" s="328" t="s">
        <v>842</v>
      </c>
      <c r="U23" s="279">
        <v>1995</v>
      </c>
      <c r="V23" s="279">
        <v>570</v>
      </c>
      <c r="W23" s="279"/>
      <c r="X23" s="296">
        <f t="shared" si="16"/>
        <v>2565</v>
      </c>
      <c r="Y23" s="328" t="s">
        <v>988</v>
      </c>
      <c r="Z23" s="279">
        <v>1995</v>
      </c>
      <c r="AA23" s="279">
        <v>314</v>
      </c>
      <c r="AB23" s="279"/>
      <c r="AC23" s="296">
        <f t="shared" si="17"/>
        <v>2309</v>
      </c>
      <c r="AD23" s="305" t="s">
        <v>795</v>
      </c>
      <c r="AE23" s="305">
        <v>1995</v>
      </c>
      <c r="AF23" s="305">
        <v>314</v>
      </c>
      <c r="AG23" s="305"/>
      <c r="AH23" s="296">
        <f t="shared" si="18"/>
        <v>2309</v>
      </c>
      <c r="AI23" s="368" t="s">
        <v>1049</v>
      </c>
      <c r="AJ23" s="305">
        <v>1995</v>
      </c>
      <c r="AK23" s="305">
        <v>314</v>
      </c>
      <c r="AL23" s="305"/>
      <c r="AM23" s="296">
        <f t="shared" si="19"/>
        <v>2309</v>
      </c>
      <c r="AN23" s="305" t="s">
        <v>803</v>
      </c>
      <c r="AO23" s="305">
        <v>1995</v>
      </c>
      <c r="AP23" s="305">
        <v>314</v>
      </c>
      <c r="AQ23" s="305"/>
      <c r="AR23" s="296">
        <f t="shared" si="7"/>
        <v>2309</v>
      </c>
      <c r="AS23" s="305" t="s">
        <v>848</v>
      </c>
      <c r="AT23" s="305">
        <v>3676</v>
      </c>
      <c r="AU23" s="305">
        <v>942</v>
      </c>
      <c r="AV23" s="305"/>
      <c r="AW23" s="296">
        <f t="shared" si="8"/>
        <v>4618</v>
      </c>
      <c r="AX23" s="358" t="s">
        <v>910</v>
      </c>
      <c r="AY23" s="305">
        <v>1995</v>
      </c>
      <c r="AZ23" s="305">
        <v>314</v>
      </c>
      <c r="BA23" s="305"/>
      <c r="BB23" s="296">
        <f t="shared" si="9"/>
        <v>2309</v>
      </c>
      <c r="BC23" s="305" t="s">
        <v>853</v>
      </c>
      <c r="BD23" s="305">
        <v>3981</v>
      </c>
      <c r="BE23" s="305">
        <v>628</v>
      </c>
      <c r="BF23" s="305"/>
      <c r="BG23" s="296">
        <f t="shared" si="10"/>
        <v>4609</v>
      </c>
      <c r="BH23" s="305" t="s">
        <v>995</v>
      </c>
      <c r="BI23" s="305">
        <v>3972</v>
      </c>
      <c r="BJ23" s="305">
        <v>628</v>
      </c>
      <c r="BK23" s="305"/>
      <c r="BL23" s="296">
        <f t="shared" si="11"/>
        <v>4600</v>
      </c>
      <c r="BM23" s="305"/>
      <c r="BN23" s="305"/>
      <c r="BO23" s="305"/>
      <c r="BP23" s="305"/>
      <c r="BQ23" s="296">
        <f t="shared" si="12"/>
        <v>0</v>
      </c>
      <c r="BR23" s="305"/>
      <c r="BS23" s="305"/>
      <c r="BT23" s="305"/>
      <c r="BU23" s="305"/>
      <c r="BV23" s="296">
        <f t="shared" si="13"/>
        <v>0</v>
      </c>
      <c r="BW23" s="305"/>
      <c r="BX23" s="305"/>
      <c r="BY23" s="305"/>
      <c r="BZ23" s="305"/>
      <c r="CA23" s="296">
        <f t="shared" si="14"/>
        <v>0</v>
      </c>
      <c r="CB23" s="305"/>
      <c r="CC23" s="305"/>
      <c r="CD23" s="305"/>
      <c r="CE23" s="305"/>
      <c r="CF23" s="305"/>
      <c r="CG23" s="305"/>
      <c r="CH23" s="305"/>
      <c r="CI23" s="305"/>
      <c r="CJ23" s="305"/>
      <c r="CK23" s="305"/>
      <c r="CL23" s="305"/>
      <c r="CM23" s="305"/>
      <c r="CN23" s="305"/>
      <c r="CO23" s="305"/>
      <c r="CP23" s="305"/>
      <c r="CQ23" s="305"/>
      <c r="CR23" s="305"/>
      <c r="CS23" s="305"/>
      <c r="CT23" s="305"/>
      <c r="CU23" s="305"/>
      <c r="CV23" s="305"/>
      <c r="CW23" s="305"/>
      <c r="CX23" s="305"/>
      <c r="CY23" s="305"/>
      <c r="CZ23" s="305"/>
      <c r="DA23" s="305"/>
      <c r="DB23" s="305"/>
      <c r="DC23" s="305"/>
      <c r="DD23" s="305"/>
      <c r="DE23" s="305"/>
      <c r="DF23" s="305"/>
      <c r="DG23" s="305"/>
      <c r="DH23" s="305"/>
      <c r="DI23" s="305"/>
      <c r="DJ23" s="305"/>
      <c r="DK23" s="305"/>
      <c r="DL23" s="305"/>
      <c r="DM23" s="305"/>
      <c r="DN23" s="305"/>
      <c r="DO23" s="339"/>
      <c r="DP23" s="422">
        <v>1</v>
      </c>
      <c r="DQ23" s="304">
        <v>39900</v>
      </c>
      <c r="DR23" s="304"/>
      <c r="DS23" s="304"/>
      <c r="DT23" s="304">
        <v>1</v>
      </c>
      <c r="DU23" s="304">
        <v>39900</v>
      </c>
      <c r="DV23" s="304"/>
      <c r="DW23" s="304"/>
      <c r="DX23" s="304"/>
      <c r="DY23" s="304"/>
      <c r="DZ23" s="304"/>
      <c r="EA23" s="304"/>
      <c r="EB23" s="304"/>
      <c r="EC23" s="304"/>
      <c r="ED23" s="304"/>
      <c r="EE23" s="304"/>
      <c r="EF23" s="423">
        <f t="shared" si="15"/>
        <v>1</v>
      </c>
      <c r="EG23" s="423">
        <f t="shared" si="15"/>
        <v>39900</v>
      </c>
      <c r="EH23" s="424">
        <v>1</v>
      </c>
      <c r="EI23" s="425">
        <v>39900</v>
      </c>
      <c r="EJ23" s="425"/>
      <c r="EK23" s="425"/>
      <c r="EL23" s="289"/>
      <c r="EM23" s="290">
        <v>1</v>
      </c>
      <c r="EN23" s="289"/>
      <c r="EO23" s="289"/>
      <c r="EP23" s="289"/>
      <c r="EQ23" s="289"/>
      <c r="ER23" s="289"/>
      <c r="ES23" s="289"/>
      <c r="ET23" s="289"/>
    </row>
    <row r="24" spans="1:150" ht="63">
      <c r="A24" s="418">
        <v>17</v>
      </c>
      <c r="B24" s="418" t="s">
        <v>1152</v>
      </c>
      <c r="C24" s="418" t="s">
        <v>1141</v>
      </c>
      <c r="D24" s="419" t="s">
        <v>1105</v>
      </c>
      <c r="E24" s="112">
        <v>35700</v>
      </c>
      <c r="F24" s="112">
        <v>4200</v>
      </c>
      <c r="G24" s="357">
        <f t="shared" si="3"/>
        <v>39900</v>
      </c>
      <c r="H24" s="280">
        <f t="shared" si="0"/>
        <v>314.21250000000009</v>
      </c>
      <c r="I24" s="279">
        <v>20</v>
      </c>
      <c r="J24" s="280">
        <f t="shared" si="1"/>
        <v>2309.2125000000001</v>
      </c>
      <c r="K24" s="420" t="s">
        <v>1153</v>
      </c>
      <c r="L24" s="416">
        <f t="shared" si="2"/>
        <v>4398.9750000000013</v>
      </c>
      <c r="M24" s="351">
        <v>14</v>
      </c>
      <c r="N24" s="280">
        <f t="shared" si="4"/>
        <v>32328.975000000002</v>
      </c>
      <c r="O24" s="279">
        <f t="shared" si="5"/>
        <v>11761</v>
      </c>
      <c r="P24" s="279">
        <f t="shared" si="6"/>
        <v>8084</v>
      </c>
      <c r="Q24" s="279">
        <f t="shared" si="6"/>
        <v>3677</v>
      </c>
      <c r="R24" s="279">
        <f t="shared" si="6"/>
        <v>0</v>
      </c>
      <c r="S24" s="421" t="s">
        <v>1117</v>
      </c>
      <c r="T24" s="328" t="s">
        <v>842</v>
      </c>
      <c r="U24" s="279">
        <v>1988</v>
      </c>
      <c r="V24" s="279">
        <v>537</v>
      </c>
      <c r="W24" s="279"/>
      <c r="X24" s="296">
        <f t="shared" si="16"/>
        <v>2525</v>
      </c>
      <c r="Y24" s="279" t="s">
        <v>795</v>
      </c>
      <c r="Z24" s="279">
        <v>1681</v>
      </c>
      <c r="AA24" s="279">
        <v>628</v>
      </c>
      <c r="AB24" s="279"/>
      <c r="AC24" s="296">
        <f t="shared" si="17"/>
        <v>2309</v>
      </c>
      <c r="AD24" s="305" t="s">
        <v>803</v>
      </c>
      <c r="AE24" s="305">
        <v>1681</v>
      </c>
      <c r="AF24" s="305">
        <v>628</v>
      </c>
      <c r="AG24" s="305"/>
      <c r="AH24" s="296">
        <f t="shared" si="18"/>
        <v>2309</v>
      </c>
      <c r="AI24" s="358" t="s">
        <v>994</v>
      </c>
      <c r="AJ24" s="305">
        <v>1995</v>
      </c>
      <c r="AK24" s="305">
        <v>314</v>
      </c>
      <c r="AL24" s="305"/>
      <c r="AM24" s="296">
        <f t="shared" si="19"/>
        <v>2309</v>
      </c>
      <c r="AN24" s="305" t="s">
        <v>853</v>
      </c>
      <c r="AO24" s="305">
        <v>739</v>
      </c>
      <c r="AP24" s="305">
        <v>1570</v>
      </c>
      <c r="AQ24" s="305"/>
      <c r="AR24" s="296">
        <f t="shared" si="7"/>
        <v>2309</v>
      </c>
      <c r="AS24" s="305"/>
      <c r="AT24" s="305"/>
      <c r="AU24" s="305"/>
      <c r="AV24" s="305"/>
      <c r="AW24" s="296">
        <f t="shared" si="8"/>
        <v>0</v>
      </c>
      <c r="AX24" s="305"/>
      <c r="AY24" s="305"/>
      <c r="AZ24" s="305"/>
      <c r="BA24" s="305"/>
      <c r="BB24" s="296">
        <f t="shared" si="9"/>
        <v>0</v>
      </c>
      <c r="BC24" s="305"/>
      <c r="BD24" s="305"/>
      <c r="BE24" s="305"/>
      <c r="BF24" s="305"/>
      <c r="BG24" s="296">
        <f t="shared" si="10"/>
        <v>0</v>
      </c>
      <c r="BH24" s="305"/>
      <c r="BI24" s="305"/>
      <c r="BJ24" s="305"/>
      <c r="BK24" s="305"/>
      <c r="BL24" s="296">
        <f t="shared" si="11"/>
        <v>0</v>
      </c>
      <c r="BM24" s="305"/>
      <c r="BN24" s="305"/>
      <c r="BO24" s="305"/>
      <c r="BP24" s="305"/>
      <c r="BQ24" s="296">
        <f t="shared" si="12"/>
        <v>0</v>
      </c>
      <c r="BR24" s="305"/>
      <c r="BS24" s="305"/>
      <c r="BT24" s="305"/>
      <c r="BU24" s="305"/>
      <c r="BV24" s="296">
        <f t="shared" si="13"/>
        <v>0</v>
      </c>
      <c r="BW24" s="305"/>
      <c r="BX24" s="305"/>
      <c r="BY24" s="305"/>
      <c r="BZ24" s="305"/>
      <c r="CA24" s="296">
        <f t="shared" si="14"/>
        <v>0</v>
      </c>
      <c r="CB24" s="305"/>
      <c r="CC24" s="305"/>
      <c r="CD24" s="305"/>
      <c r="CE24" s="305"/>
      <c r="CF24" s="305"/>
      <c r="CG24" s="305"/>
      <c r="CH24" s="305"/>
      <c r="CI24" s="305"/>
      <c r="CJ24" s="305"/>
      <c r="CK24" s="305"/>
      <c r="CL24" s="305"/>
      <c r="CM24" s="305"/>
      <c r="CN24" s="305"/>
      <c r="CO24" s="305"/>
      <c r="CP24" s="305"/>
      <c r="CQ24" s="305"/>
      <c r="CR24" s="305"/>
      <c r="CS24" s="305"/>
      <c r="CT24" s="305"/>
      <c r="CU24" s="305"/>
      <c r="CV24" s="305"/>
      <c r="CW24" s="305"/>
      <c r="CX24" s="305"/>
      <c r="CY24" s="305"/>
      <c r="CZ24" s="305"/>
      <c r="DA24" s="305"/>
      <c r="DB24" s="305"/>
      <c r="DC24" s="305"/>
      <c r="DD24" s="305"/>
      <c r="DE24" s="305"/>
      <c r="DF24" s="305"/>
      <c r="DG24" s="305"/>
      <c r="DH24" s="305"/>
      <c r="DI24" s="305"/>
      <c r="DJ24" s="305"/>
      <c r="DK24" s="305"/>
      <c r="DL24" s="305"/>
      <c r="DM24" s="305"/>
      <c r="DN24" s="305"/>
      <c r="DO24" s="339"/>
      <c r="DP24" s="422">
        <v>1</v>
      </c>
      <c r="DQ24" s="304">
        <v>39900</v>
      </c>
      <c r="DR24" s="304"/>
      <c r="DS24" s="304"/>
      <c r="DT24" s="304">
        <v>1</v>
      </c>
      <c r="DU24" s="304">
        <v>39900</v>
      </c>
      <c r="DV24" s="304"/>
      <c r="DW24" s="304"/>
      <c r="DX24" s="304"/>
      <c r="DY24" s="304"/>
      <c r="DZ24" s="304"/>
      <c r="EA24" s="304"/>
      <c r="EB24" s="304"/>
      <c r="EC24" s="304"/>
      <c r="ED24" s="304"/>
      <c r="EE24" s="304"/>
      <c r="EF24" s="423">
        <f t="shared" si="15"/>
        <v>1</v>
      </c>
      <c r="EG24" s="423">
        <f t="shared" si="15"/>
        <v>39900</v>
      </c>
      <c r="EH24" s="424">
        <v>1</v>
      </c>
      <c r="EI24" s="425">
        <v>39900</v>
      </c>
      <c r="EJ24" s="425"/>
      <c r="EK24" s="425"/>
      <c r="EL24" s="289"/>
      <c r="EM24" s="290">
        <v>1</v>
      </c>
      <c r="EN24" s="289"/>
      <c r="EO24" s="289"/>
      <c r="EP24" s="289"/>
      <c r="EQ24" s="289"/>
      <c r="ER24" s="289"/>
      <c r="ES24" s="289"/>
      <c r="ET24" s="289"/>
    </row>
    <row r="25" spans="1:150" ht="63">
      <c r="A25" s="418">
        <v>18</v>
      </c>
      <c r="B25" s="429" t="s">
        <v>1154</v>
      </c>
      <c r="C25" s="418" t="s">
        <v>1155</v>
      </c>
      <c r="D25" s="419" t="s">
        <v>1142</v>
      </c>
      <c r="E25" s="112">
        <v>25500</v>
      </c>
      <c r="F25" s="112">
        <v>3000</v>
      </c>
      <c r="G25" s="357">
        <f t="shared" si="3"/>
        <v>28500</v>
      </c>
      <c r="H25" s="280">
        <f t="shared" si="0"/>
        <v>224.4375</v>
      </c>
      <c r="I25" s="279">
        <v>20</v>
      </c>
      <c r="J25" s="280">
        <f t="shared" si="1"/>
        <v>1649.4375</v>
      </c>
      <c r="K25" s="420" t="s">
        <v>1156</v>
      </c>
      <c r="L25" s="416">
        <f t="shared" si="2"/>
        <v>3142.125</v>
      </c>
      <c r="M25" s="351">
        <v>14</v>
      </c>
      <c r="N25" s="280">
        <f t="shared" si="4"/>
        <v>23092.125</v>
      </c>
      <c r="O25" s="279">
        <f t="shared" si="5"/>
        <v>0</v>
      </c>
      <c r="P25" s="279">
        <f t="shared" si="6"/>
        <v>0</v>
      </c>
      <c r="Q25" s="279">
        <f t="shared" si="6"/>
        <v>0</v>
      </c>
      <c r="R25" s="279">
        <f t="shared" si="6"/>
        <v>0</v>
      </c>
      <c r="S25" s="421" t="s">
        <v>1157</v>
      </c>
      <c r="T25" s="305"/>
      <c r="U25" s="279"/>
      <c r="V25" s="279"/>
      <c r="W25" s="279"/>
      <c r="X25" s="296">
        <f t="shared" si="16"/>
        <v>0</v>
      </c>
      <c r="Y25" s="279"/>
      <c r="Z25" s="279"/>
      <c r="AA25" s="279"/>
      <c r="AB25" s="279"/>
      <c r="AC25" s="296">
        <f t="shared" si="17"/>
        <v>0</v>
      </c>
      <c r="AD25" s="305"/>
      <c r="AE25" s="305"/>
      <c r="AF25" s="305"/>
      <c r="AG25" s="305"/>
      <c r="AH25" s="296">
        <f t="shared" si="18"/>
        <v>0</v>
      </c>
      <c r="AI25" s="305"/>
      <c r="AJ25" s="305"/>
      <c r="AK25" s="305"/>
      <c r="AL25" s="305"/>
      <c r="AM25" s="296">
        <f t="shared" si="19"/>
        <v>0</v>
      </c>
      <c r="AN25" s="305"/>
      <c r="AO25" s="305"/>
      <c r="AP25" s="305"/>
      <c r="AQ25" s="305"/>
      <c r="AR25" s="296">
        <f t="shared" si="7"/>
        <v>0</v>
      </c>
      <c r="AS25" s="305"/>
      <c r="AT25" s="305"/>
      <c r="AU25" s="305"/>
      <c r="AV25" s="305"/>
      <c r="AW25" s="296">
        <f t="shared" si="8"/>
        <v>0</v>
      </c>
      <c r="AX25" s="305"/>
      <c r="AY25" s="305"/>
      <c r="AZ25" s="305"/>
      <c r="BA25" s="305"/>
      <c r="BB25" s="296">
        <f t="shared" si="9"/>
        <v>0</v>
      </c>
      <c r="BC25" s="305"/>
      <c r="BD25" s="305"/>
      <c r="BE25" s="305"/>
      <c r="BF25" s="305"/>
      <c r="BG25" s="296">
        <f t="shared" si="10"/>
        <v>0</v>
      </c>
      <c r="BH25" s="305"/>
      <c r="BI25" s="305"/>
      <c r="BJ25" s="305"/>
      <c r="BK25" s="305"/>
      <c r="BL25" s="296">
        <f t="shared" si="11"/>
        <v>0</v>
      </c>
      <c r="BM25" s="305"/>
      <c r="BN25" s="305"/>
      <c r="BO25" s="305"/>
      <c r="BP25" s="305"/>
      <c r="BQ25" s="296">
        <f t="shared" si="12"/>
        <v>0</v>
      </c>
      <c r="BR25" s="305"/>
      <c r="BS25" s="305"/>
      <c r="BT25" s="305"/>
      <c r="BU25" s="305"/>
      <c r="BV25" s="296">
        <f t="shared" si="13"/>
        <v>0</v>
      </c>
      <c r="BW25" s="305"/>
      <c r="BX25" s="305"/>
      <c r="BY25" s="305"/>
      <c r="BZ25" s="305"/>
      <c r="CA25" s="296">
        <f t="shared" si="14"/>
        <v>0</v>
      </c>
      <c r="CB25" s="305"/>
      <c r="CC25" s="305"/>
      <c r="CD25" s="305"/>
      <c r="CE25" s="305"/>
      <c r="CF25" s="305"/>
      <c r="CG25" s="305"/>
      <c r="CH25" s="305"/>
      <c r="CI25" s="305"/>
      <c r="CJ25" s="305"/>
      <c r="CK25" s="305"/>
      <c r="CL25" s="305"/>
      <c r="CM25" s="305"/>
      <c r="CN25" s="305"/>
      <c r="CO25" s="305"/>
      <c r="CP25" s="305"/>
      <c r="CQ25" s="305"/>
      <c r="CR25" s="305"/>
      <c r="CS25" s="305"/>
      <c r="CT25" s="305"/>
      <c r="CU25" s="305"/>
      <c r="CV25" s="305"/>
      <c r="CW25" s="305"/>
      <c r="CX25" s="305"/>
      <c r="CY25" s="305"/>
      <c r="CZ25" s="305"/>
      <c r="DA25" s="305"/>
      <c r="DB25" s="305"/>
      <c r="DC25" s="305"/>
      <c r="DD25" s="305"/>
      <c r="DE25" s="305"/>
      <c r="DF25" s="305"/>
      <c r="DG25" s="305"/>
      <c r="DH25" s="305"/>
      <c r="DI25" s="305"/>
      <c r="DJ25" s="305"/>
      <c r="DK25" s="305"/>
      <c r="DL25" s="305"/>
      <c r="DM25" s="305"/>
      <c r="DN25" s="305"/>
      <c r="DO25" s="339"/>
      <c r="DP25" s="422">
        <v>1</v>
      </c>
      <c r="DQ25" s="304">
        <v>28500</v>
      </c>
      <c r="DR25" s="304"/>
      <c r="DS25" s="304"/>
      <c r="DT25" s="304"/>
      <c r="DU25" s="304"/>
      <c r="DV25" s="304">
        <v>1</v>
      </c>
      <c r="DW25" s="304">
        <v>28500</v>
      </c>
      <c r="DX25" s="304"/>
      <c r="DY25" s="304"/>
      <c r="DZ25" s="304"/>
      <c r="EA25" s="304"/>
      <c r="EB25" s="304"/>
      <c r="EC25" s="304"/>
      <c r="ED25" s="304"/>
      <c r="EE25" s="304"/>
      <c r="EF25" s="423">
        <f t="shared" si="15"/>
        <v>1</v>
      </c>
      <c r="EG25" s="423">
        <f t="shared" si="15"/>
        <v>28500</v>
      </c>
      <c r="EH25" s="424">
        <v>1</v>
      </c>
      <c r="EI25" s="425">
        <v>28500</v>
      </c>
      <c r="EJ25" s="425"/>
      <c r="EK25" s="425"/>
      <c r="EL25" s="289"/>
      <c r="EM25" s="290">
        <v>1</v>
      </c>
      <c r="EN25" s="289"/>
      <c r="EO25" s="289"/>
      <c r="EP25" s="289"/>
      <c r="EQ25" s="289"/>
      <c r="ER25" s="289"/>
      <c r="ES25" s="289"/>
      <c r="ET25" s="289"/>
    </row>
    <row r="26" spans="1:150" ht="63">
      <c r="A26" s="418">
        <v>19</v>
      </c>
      <c r="B26" s="427" t="s">
        <v>1158</v>
      </c>
      <c r="C26" s="418" t="s">
        <v>1159</v>
      </c>
      <c r="D26" s="419" t="s">
        <v>1105</v>
      </c>
      <c r="E26" s="112">
        <v>35700</v>
      </c>
      <c r="F26" s="112">
        <v>4200</v>
      </c>
      <c r="G26" s="357">
        <f t="shared" si="3"/>
        <v>39900</v>
      </c>
      <c r="H26" s="280">
        <f t="shared" si="0"/>
        <v>314.21250000000009</v>
      </c>
      <c r="I26" s="279">
        <v>20</v>
      </c>
      <c r="J26" s="280">
        <f t="shared" si="1"/>
        <v>2309.2125000000001</v>
      </c>
      <c r="K26" s="420" t="s">
        <v>1160</v>
      </c>
      <c r="L26" s="416">
        <f t="shared" si="2"/>
        <v>4398.9750000000013</v>
      </c>
      <c r="M26" s="351">
        <v>14</v>
      </c>
      <c r="N26" s="280">
        <f t="shared" si="4"/>
        <v>32328.975000000002</v>
      </c>
      <c r="O26" s="279">
        <f t="shared" si="5"/>
        <v>7150</v>
      </c>
      <c r="P26" s="279">
        <f t="shared" si="6"/>
        <v>5671</v>
      </c>
      <c r="Q26" s="279">
        <f t="shared" si="6"/>
        <v>1479</v>
      </c>
      <c r="R26" s="279">
        <f t="shared" si="6"/>
        <v>0</v>
      </c>
      <c r="S26" s="421" t="s">
        <v>1157</v>
      </c>
      <c r="T26" s="328" t="s">
        <v>842</v>
      </c>
      <c r="U26" s="279">
        <v>1982</v>
      </c>
      <c r="V26" s="279">
        <v>537</v>
      </c>
      <c r="W26" s="305"/>
      <c r="X26" s="296">
        <f t="shared" si="16"/>
        <v>2519</v>
      </c>
      <c r="Y26" s="328" t="s">
        <v>988</v>
      </c>
      <c r="Z26" s="279">
        <v>2008</v>
      </c>
      <c r="AA26" s="279">
        <v>314</v>
      </c>
      <c r="AB26" s="279"/>
      <c r="AC26" s="296">
        <f t="shared" si="17"/>
        <v>2322</v>
      </c>
      <c r="AD26" s="368" t="s">
        <v>1049</v>
      </c>
      <c r="AE26" s="305">
        <v>1681</v>
      </c>
      <c r="AF26" s="305">
        <v>628</v>
      </c>
      <c r="AG26" s="305"/>
      <c r="AH26" s="296">
        <f t="shared" si="18"/>
        <v>2309</v>
      </c>
      <c r="AI26" s="305"/>
      <c r="AJ26" s="305"/>
      <c r="AK26" s="305"/>
      <c r="AL26" s="305"/>
      <c r="AM26" s="296">
        <f t="shared" si="19"/>
        <v>0</v>
      </c>
      <c r="AN26" s="305"/>
      <c r="AO26" s="305"/>
      <c r="AP26" s="305"/>
      <c r="AQ26" s="305"/>
      <c r="AR26" s="296">
        <f t="shared" si="7"/>
        <v>0</v>
      </c>
      <c r="AS26" s="305"/>
      <c r="AT26" s="305"/>
      <c r="AU26" s="305"/>
      <c r="AV26" s="305"/>
      <c r="AW26" s="296">
        <f t="shared" si="8"/>
        <v>0</v>
      </c>
      <c r="AX26" s="305"/>
      <c r="AY26" s="305"/>
      <c r="AZ26" s="305"/>
      <c r="BA26" s="305"/>
      <c r="BB26" s="296">
        <f t="shared" si="9"/>
        <v>0</v>
      </c>
      <c r="BC26" s="305"/>
      <c r="BD26" s="305"/>
      <c r="BE26" s="305"/>
      <c r="BF26" s="305"/>
      <c r="BG26" s="296">
        <f t="shared" si="10"/>
        <v>0</v>
      </c>
      <c r="BH26" s="305"/>
      <c r="BI26" s="305"/>
      <c r="BJ26" s="305"/>
      <c r="BK26" s="305"/>
      <c r="BL26" s="296">
        <f t="shared" si="11"/>
        <v>0</v>
      </c>
      <c r="BM26" s="305"/>
      <c r="BN26" s="305"/>
      <c r="BO26" s="305"/>
      <c r="BP26" s="305"/>
      <c r="BQ26" s="296">
        <f t="shared" si="12"/>
        <v>0</v>
      </c>
      <c r="BR26" s="305"/>
      <c r="BS26" s="305"/>
      <c r="BT26" s="305"/>
      <c r="BU26" s="305"/>
      <c r="BV26" s="296">
        <f t="shared" si="13"/>
        <v>0</v>
      </c>
      <c r="BW26" s="305"/>
      <c r="BX26" s="305"/>
      <c r="BY26" s="305"/>
      <c r="BZ26" s="305"/>
      <c r="CA26" s="296">
        <f t="shared" si="14"/>
        <v>0</v>
      </c>
      <c r="CB26" s="305"/>
      <c r="CC26" s="305"/>
      <c r="CD26" s="305"/>
      <c r="CE26" s="305"/>
      <c r="CF26" s="305"/>
      <c r="CG26" s="305"/>
      <c r="CH26" s="305"/>
      <c r="CI26" s="305"/>
      <c r="CJ26" s="305"/>
      <c r="CK26" s="305"/>
      <c r="CL26" s="305"/>
      <c r="CM26" s="305"/>
      <c r="CN26" s="305"/>
      <c r="CO26" s="305"/>
      <c r="CP26" s="305"/>
      <c r="CQ26" s="305"/>
      <c r="CR26" s="305"/>
      <c r="CS26" s="305"/>
      <c r="CT26" s="305"/>
      <c r="CU26" s="305"/>
      <c r="CV26" s="305"/>
      <c r="CW26" s="305"/>
      <c r="CX26" s="305"/>
      <c r="CY26" s="305"/>
      <c r="CZ26" s="305"/>
      <c r="DA26" s="305"/>
      <c r="DB26" s="305"/>
      <c r="DC26" s="305"/>
      <c r="DD26" s="305"/>
      <c r="DE26" s="305"/>
      <c r="DF26" s="305"/>
      <c r="DG26" s="305"/>
      <c r="DH26" s="305"/>
      <c r="DI26" s="305"/>
      <c r="DJ26" s="305"/>
      <c r="DK26" s="305"/>
      <c r="DL26" s="305"/>
      <c r="DM26" s="305"/>
      <c r="DN26" s="305"/>
      <c r="DO26" s="339"/>
      <c r="DP26" s="422">
        <v>1</v>
      </c>
      <c r="DQ26" s="304">
        <v>39900</v>
      </c>
      <c r="DR26" s="304"/>
      <c r="DS26" s="304"/>
      <c r="DT26" s="304">
        <v>1</v>
      </c>
      <c r="DU26" s="304">
        <v>39900</v>
      </c>
      <c r="DV26" s="304"/>
      <c r="DW26" s="304"/>
      <c r="DX26" s="304"/>
      <c r="DY26" s="304"/>
      <c r="DZ26" s="304"/>
      <c r="EA26" s="304"/>
      <c r="EB26" s="304"/>
      <c r="EC26" s="304"/>
      <c r="ED26" s="304"/>
      <c r="EE26" s="304"/>
      <c r="EF26" s="423">
        <f t="shared" si="15"/>
        <v>1</v>
      </c>
      <c r="EG26" s="423">
        <f t="shared" si="15"/>
        <v>39900</v>
      </c>
      <c r="EH26" s="424"/>
      <c r="EI26" s="425"/>
      <c r="EJ26" s="425">
        <v>1</v>
      </c>
      <c r="EK26" s="425">
        <v>39900</v>
      </c>
      <c r="EL26" s="289"/>
      <c r="EM26" s="290"/>
      <c r="EN26" s="289"/>
      <c r="EO26" s="289">
        <v>1</v>
      </c>
      <c r="EP26" s="289">
        <v>39900</v>
      </c>
      <c r="EQ26" s="289"/>
      <c r="ER26" s="289"/>
      <c r="ES26" s="289"/>
      <c r="ET26" s="289"/>
    </row>
    <row r="27" spans="1:150" ht="78.75">
      <c r="A27" s="418">
        <v>20</v>
      </c>
      <c r="B27" s="427" t="s">
        <v>1161</v>
      </c>
      <c r="C27" s="418" t="s">
        <v>1162</v>
      </c>
      <c r="D27" s="419" t="s">
        <v>1105</v>
      </c>
      <c r="E27" s="424">
        <v>35700</v>
      </c>
      <c r="F27" s="424">
        <v>4200</v>
      </c>
      <c r="G27" s="430">
        <f t="shared" si="3"/>
        <v>39900</v>
      </c>
      <c r="H27" s="280">
        <f t="shared" si="0"/>
        <v>314.21250000000009</v>
      </c>
      <c r="I27" s="280">
        <v>20</v>
      </c>
      <c r="J27" s="280">
        <f t="shared" si="1"/>
        <v>2309.2125000000001</v>
      </c>
      <c r="K27" s="431" t="s">
        <v>1163</v>
      </c>
      <c r="L27" s="416">
        <f t="shared" si="2"/>
        <v>4398.9750000000013</v>
      </c>
      <c r="M27" s="369">
        <v>14</v>
      </c>
      <c r="N27" s="280">
        <f t="shared" si="4"/>
        <v>32328.975000000002</v>
      </c>
      <c r="O27" s="279">
        <f t="shared" si="5"/>
        <v>11665</v>
      </c>
      <c r="P27" s="279">
        <f t="shared" si="6"/>
        <v>8930</v>
      </c>
      <c r="Q27" s="279">
        <f t="shared" si="6"/>
        <v>2735</v>
      </c>
      <c r="R27" s="279">
        <f t="shared" si="6"/>
        <v>0</v>
      </c>
      <c r="S27" s="432" t="s">
        <v>1157</v>
      </c>
      <c r="T27" s="328" t="s">
        <v>842</v>
      </c>
      <c r="U27" s="279">
        <v>1970</v>
      </c>
      <c r="V27" s="279">
        <v>537</v>
      </c>
      <c r="W27" s="305"/>
      <c r="X27" s="296">
        <f t="shared" si="16"/>
        <v>2507</v>
      </c>
      <c r="Y27" s="328" t="s">
        <v>988</v>
      </c>
      <c r="Z27" s="279">
        <v>1960</v>
      </c>
      <c r="AA27" s="279">
        <v>314</v>
      </c>
      <c r="AB27" s="305"/>
      <c r="AC27" s="296">
        <f t="shared" si="17"/>
        <v>2274</v>
      </c>
      <c r="AD27" s="305" t="s">
        <v>795</v>
      </c>
      <c r="AE27" s="305">
        <v>1987</v>
      </c>
      <c r="AF27" s="305">
        <v>314</v>
      </c>
      <c r="AG27" s="305"/>
      <c r="AH27" s="296">
        <f t="shared" si="18"/>
        <v>2301</v>
      </c>
      <c r="AI27" s="305" t="s">
        <v>803</v>
      </c>
      <c r="AJ27" s="305">
        <v>1646</v>
      </c>
      <c r="AK27" s="305">
        <v>628</v>
      </c>
      <c r="AL27" s="305"/>
      <c r="AM27" s="296">
        <f t="shared" si="19"/>
        <v>2274</v>
      </c>
      <c r="AN27" s="305" t="s">
        <v>848</v>
      </c>
      <c r="AO27" s="305">
        <v>1367</v>
      </c>
      <c r="AP27" s="305">
        <v>942</v>
      </c>
      <c r="AQ27" s="305"/>
      <c r="AR27" s="296">
        <f t="shared" si="7"/>
        <v>2309</v>
      </c>
      <c r="AS27" s="305"/>
      <c r="AT27" s="305"/>
      <c r="AU27" s="305"/>
      <c r="AV27" s="305"/>
      <c r="AW27" s="296">
        <f t="shared" si="8"/>
        <v>0</v>
      </c>
      <c r="AX27" s="305"/>
      <c r="AY27" s="305"/>
      <c r="AZ27" s="305"/>
      <c r="BA27" s="305"/>
      <c r="BB27" s="296">
        <f t="shared" si="9"/>
        <v>0</v>
      </c>
      <c r="BC27" s="305"/>
      <c r="BD27" s="305"/>
      <c r="BE27" s="305"/>
      <c r="BF27" s="305"/>
      <c r="BG27" s="296">
        <f t="shared" si="10"/>
        <v>0</v>
      </c>
      <c r="BH27" s="305"/>
      <c r="BI27" s="305"/>
      <c r="BJ27" s="305"/>
      <c r="BK27" s="305"/>
      <c r="BL27" s="296">
        <f t="shared" si="11"/>
        <v>0</v>
      </c>
      <c r="BM27" s="305"/>
      <c r="BN27" s="305"/>
      <c r="BO27" s="305"/>
      <c r="BP27" s="305"/>
      <c r="BQ27" s="296">
        <f t="shared" si="12"/>
        <v>0</v>
      </c>
      <c r="BR27" s="305"/>
      <c r="BS27" s="305"/>
      <c r="BT27" s="305"/>
      <c r="BU27" s="305"/>
      <c r="BV27" s="296">
        <f t="shared" si="13"/>
        <v>0</v>
      </c>
      <c r="BW27" s="305"/>
      <c r="BX27" s="305"/>
      <c r="BY27" s="305"/>
      <c r="BZ27" s="305"/>
      <c r="CA27" s="296">
        <f t="shared" si="14"/>
        <v>0</v>
      </c>
      <c r="CB27" s="305"/>
      <c r="CC27" s="305"/>
      <c r="CD27" s="305"/>
      <c r="CE27" s="305"/>
      <c r="CF27" s="305"/>
      <c r="CG27" s="305"/>
      <c r="CH27" s="305"/>
      <c r="CI27" s="305"/>
      <c r="CJ27" s="305"/>
      <c r="CK27" s="305"/>
      <c r="CL27" s="305"/>
      <c r="CM27" s="305"/>
      <c r="CN27" s="305"/>
      <c r="CO27" s="305"/>
      <c r="CP27" s="305"/>
      <c r="CQ27" s="305"/>
      <c r="CR27" s="305"/>
      <c r="CS27" s="305"/>
      <c r="CT27" s="305"/>
      <c r="CU27" s="305"/>
      <c r="CV27" s="305"/>
      <c r="CW27" s="305"/>
      <c r="CX27" s="305"/>
      <c r="CY27" s="305"/>
      <c r="CZ27" s="305"/>
      <c r="DA27" s="305"/>
      <c r="DB27" s="305"/>
      <c r="DC27" s="305"/>
      <c r="DD27" s="305"/>
      <c r="DE27" s="305"/>
      <c r="DF27" s="305"/>
      <c r="DG27" s="305"/>
      <c r="DH27" s="305"/>
      <c r="DI27" s="305"/>
      <c r="DJ27" s="305"/>
      <c r="DK27" s="305"/>
      <c r="DL27" s="305"/>
      <c r="DM27" s="305"/>
      <c r="DN27" s="305"/>
      <c r="DO27" s="339"/>
      <c r="DP27" s="422">
        <v>1</v>
      </c>
      <c r="DQ27" s="304">
        <v>39900</v>
      </c>
      <c r="DR27" s="304"/>
      <c r="DS27" s="304"/>
      <c r="DT27" s="304">
        <v>1</v>
      </c>
      <c r="DU27" s="304">
        <v>39900</v>
      </c>
      <c r="DV27" s="304"/>
      <c r="DW27" s="304"/>
      <c r="DX27" s="304"/>
      <c r="DY27" s="304"/>
      <c r="DZ27" s="304"/>
      <c r="EA27" s="304"/>
      <c r="EB27" s="304"/>
      <c r="EC27" s="304"/>
      <c r="ED27" s="304"/>
      <c r="EE27" s="304"/>
      <c r="EF27" s="423">
        <f t="shared" si="15"/>
        <v>1</v>
      </c>
      <c r="EG27" s="423">
        <f t="shared" si="15"/>
        <v>39900</v>
      </c>
      <c r="EH27" s="424"/>
      <c r="EI27" s="304"/>
      <c r="EJ27" s="280">
        <v>1</v>
      </c>
      <c r="EK27" s="280">
        <v>39900</v>
      </c>
      <c r="EL27" s="289"/>
      <c r="EM27" s="290"/>
      <c r="EN27" s="289"/>
      <c r="EO27" s="289">
        <v>1</v>
      </c>
      <c r="EP27" s="289">
        <v>39900</v>
      </c>
      <c r="EQ27" s="289"/>
      <c r="ER27" s="289"/>
      <c r="ES27" s="289"/>
      <c r="ET27" s="289"/>
    </row>
    <row r="28" spans="1:150" ht="47.25">
      <c r="A28" s="418">
        <v>21</v>
      </c>
      <c r="B28" s="427" t="s">
        <v>1164</v>
      </c>
      <c r="C28" s="418" t="s">
        <v>1115</v>
      </c>
      <c r="D28" s="419" t="s">
        <v>1165</v>
      </c>
      <c r="E28" s="424">
        <v>35700</v>
      </c>
      <c r="F28" s="424">
        <v>4200</v>
      </c>
      <c r="G28" s="430">
        <f t="shared" si="3"/>
        <v>39900</v>
      </c>
      <c r="H28" s="280">
        <f t="shared" si="0"/>
        <v>314.21250000000009</v>
      </c>
      <c r="I28" s="280">
        <v>20</v>
      </c>
      <c r="J28" s="280">
        <f t="shared" si="1"/>
        <v>2309.2125000000001</v>
      </c>
      <c r="K28" s="431" t="s">
        <v>1166</v>
      </c>
      <c r="L28" s="416">
        <f t="shared" si="2"/>
        <v>4398.9750000000013</v>
      </c>
      <c r="M28" s="351">
        <v>14</v>
      </c>
      <c r="N28" s="280">
        <f t="shared" si="4"/>
        <v>32328.975000000002</v>
      </c>
      <c r="O28" s="279">
        <f t="shared" si="5"/>
        <v>16296</v>
      </c>
      <c r="P28" s="279">
        <f t="shared" si="6"/>
        <v>13306</v>
      </c>
      <c r="Q28" s="279">
        <f t="shared" si="6"/>
        <v>2990</v>
      </c>
      <c r="R28" s="279">
        <f t="shared" si="6"/>
        <v>0</v>
      </c>
      <c r="S28" s="432">
        <v>39242</v>
      </c>
      <c r="T28" s="433" t="s">
        <v>842</v>
      </c>
      <c r="U28" s="278">
        <v>1988</v>
      </c>
      <c r="V28" s="278">
        <v>478</v>
      </c>
      <c r="W28" s="278"/>
      <c r="X28" s="296">
        <f t="shared" si="16"/>
        <v>2466</v>
      </c>
      <c r="Y28" s="433" t="s">
        <v>988</v>
      </c>
      <c r="Z28" s="278">
        <v>1995</v>
      </c>
      <c r="AA28" s="278">
        <v>314</v>
      </c>
      <c r="AB28" s="278"/>
      <c r="AC28" s="296">
        <f t="shared" si="17"/>
        <v>2309</v>
      </c>
      <c r="AD28" s="278" t="s">
        <v>795</v>
      </c>
      <c r="AE28" s="278">
        <v>1989</v>
      </c>
      <c r="AF28" s="278">
        <v>314</v>
      </c>
      <c r="AG28" s="278"/>
      <c r="AH28" s="296">
        <f t="shared" si="18"/>
        <v>2303</v>
      </c>
      <c r="AI28" s="434">
        <v>39669</v>
      </c>
      <c r="AJ28" s="278">
        <v>1990</v>
      </c>
      <c r="AK28" s="278">
        <v>314</v>
      </c>
      <c r="AL28" s="278"/>
      <c r="AM28" s="296">
        <f t="shared" si="19"/>
        <v>2304</v>
      </c>
      <c r="AN28" s="278" t="s">
        <v>803</v>
      </c>
      <c r="AO28" s="278">
        <v>1995</v>
      </c>
      <c r="AP28" s="278">
        <v>314</v>
      </c>
      <c r="AQ28" s="278"/>
      <c r="AR28" s="296">
        <f t="shared" si="7"/>
        <v>2309</v>
      </c>
      <c r="AS28" s="433" t="s">
        <v>994</v>
      </c>
      <c r="AT28" s="278">
        <v>1987</v>
      </c>
      <c r="AU28" s="278">
        <v>314</v>
      </c>
      <c r="AV28" s="278"/>
      <c r="AW28" s="296">
        <f t="shared" si="8"/>
        <v>2301</v>
      </c>
      <c r="AX28" s="433" t="s">
        <v>910</v>
      </c>
      <c r="AY28" s="278">
        <v>1362</v>
      </c>
      <c r="AZ28" s="278">
        <v>942</v>
      </c>
      <c r="BA28" s="278"/>
      <c r="BB28" s="296">
        <f t="shared" si="9"/>
        <v>2304</v>
      </c>
      <c r="BC28" s="278"/>
      <c r="BD28" s="278"/>
      <c r="BE28" s="278"/>
      <c r="BF28" s="278"/>
      <c r="BG28" s="296">
        <f t="shared" si="10"/>
        <v>0</v>
      </c>
      <c r="BH28" s="278"/>
      <c r="BI28" s="278"/>
      <c r="BJ28" s="278"/>
      <c r="BK28" s="278"/>
      <c r="BL28" s="296">
        <f t="shared" si="11"/>
        <v>0</v>
      </c>
      <c r="BM28" s="278"/>
      <c r="BN28" s="278"/>
      <c r="BO28" s="278"/>
      <c r="BP28" s="278"/>
      <c r="BQ28" s="296">
        <f t="shared" si="12"/>
        <v>0</v>
      </c>
      <c r="BR28" s="278"/>
      <c r="BS28" s="278"/>
      <c r="BT28" s="278"/>
      <c r="BU28" s="278"/>
      <c r="BV28" s="296">
        <f t="shared" si="13"/>
        <v>0</v>
      </c>
      <c r="BW28" s="278"/>
      <c r="BX28" s="278"/>
      <c r="BY28" s="278"/>
      <c r="BZ28" s="278"/>
      <c r="CA28" s="296">
        <f t="shared" si="14"/>
        <v>0</v>
      </c>
      <c r="CB28" s="278"/>
      <c r="CC28" s="278"/>
      <c r="CD28" s="278"/>
      <c r="CE28" s="278"/>
      <c r="CF28" s="278"/>
      <c r="CG28" s="278"/>
      <c r="CH28" s="278"/>
      <c r="CI28" s="278"/>
      <c r="CJ28" s="278"/>
      <c r="CK28" s="278"/>
      <c r="CL28" s="278"/>
      <c r="CM28" s="278"/>
      <c r="CN28" s="278"/>
      <c r="CO28" s="278"/>
      <c r="CP28" s="278"/>
      <c r="CQ28" s="278"/>
      <c r="CR28" s="278"/>
      <c r="CS28" s="278"/>
      <c r="CT28" s="278"/>
      <c r="CU28" s="278"/>
      <c r="CV28" s="278"/>
      <c r="CW28" s="278"/>
      <c r="CX28" s="278"/>
      <c r="CY28" s="278"/>
      <c r="CZ28" s="278"/>
      <c r="DA28" s="278"/>
      <c r="DB28" s="278"/>
      <c r="DC28" s="278"/>
      <c r="DD28" s="278"/>
      <c r="DE28" s="278"/>
      <c r="DF28" s="278"/>
      <c r="DG28" s="278"/>
      <c r="DH28" s="278"/>
      <c r="DI28" s="278"/>
      <c r="DJ28" s="278"/>
      <c r="DK28" s="278"/>
      <c r="DL28" s="278"/>
      <c r="DM28" s="278"/>
      <c r="DN28" s="278"/>
      <c r="DO28" s="435"/>
      <c r="DP28" s="436">
        <v>1</v>
      </c>
      <c r="DQ28" s="423">
        <v>39900</v>
      </c>
      <c r="DR28" s="437"/>
      <c r="DS28" s="437"/>
      <c r="DT28" s="437"/>
      <c r="DU28" s="437"/>
      <c r="DV28" s="423">
        <v>1</v>
      </c>
      <c r="DW28" s="423">
        <v>39900</v>
      </c>
      <c r="DX28" s="437"/>
      <c r="DY28" s="437"/>
      <c r="DZ28" s="437"/>
      <c r="EA28" s="437"/>
      <c r="EB28" s="437"/>
      <c r="EC28" s="437"/>
      <c r="ED28" s="437"/>
      <c r="EE28" s="437"/>
      <c r="EF28" s="423">
        <f t="shared" si="15"/>
        <v>1</v>
      </c>
      <c r="EG28" s="423">
        <f t="shared" si="15"/>
        <v>39900</v>
      </c>
      <c r="EH28" s="424">
        <v>1</v>
      </c>
      <c r="EI28" s="425">
        <v>39900</v>
      </c>
      <c r="EJ28" s="425"/>
      <c r="EK28" s="425"/>
      <c r="EL28" s="289"/>
      <c r="EM28" s="290">
        <v>1</v>
      </c>
      <c r="EN28" s="289"/>
      <c r="EO28" s="289"/>
      <c r="EP28" s="289"/>
      <c r="EQ28" s="289"/>
      <c r="ER28" s="289"/>
      <c r="ES28" s="289"/>
      <c r="ET28" s="289"/>
    </row>
    <row r="29" spans="1:150" ht="63">
      <c r="A29" s="418">
        <v>22</v>
      </c>
      <c r="B29" s="439" t="s">
        <v>1167</v>
      </c>
      <c r="C29" s="438" t="s">
        <v>1115</v>
      </c>
      <c r="D29" s="440" t="s">
        <v>1168</v>
      </c>
      <c r="E29" s="441">
        <v>36550</v>
      </c>
      <c r="F29" s="441">
        <v>4300</v>
      </c>
      <c r="G29" s="442">
        <f t="shared" si="3"/>
        <v>40850</v>
      </c>
      <c r="H29" s="304">
        <f>SUM((J29-G29/20))</f>
        <v>321.69374999999991</v>
      </c>
      <c r="I29" s="304">
        <v>20</v>
      </c>
      <c r="J29" s="304">
        <f t="shared" si="1"/>
        <v>2364.1937499999999</v>
      </c>
      <c r="K29" s="443" t="s">
        <v>1169</v>
      </c>
      <c r="L29" s="444">
        <f t="shared" si="2"/>
        <v>4503.7124999999987</v>
      </c>
      <c r="M29" s="445">
        <v>14</v>
      </c>
      <c r="N29" s="304">
        <f t="shared" si="4"/>
        <v>33098.712500000001</v>
      </c>
      <c r="O29" s="305">
        <f t="shared" si="5"/>
        <v>41821</v>
      </c>
      <c r="P29" s="305">
        <f t="shared" si="6"/>
        <v>40850</v>
      </c>
      <c r="Q29" s="305">
        <f t="shared" si="6"/>
        <v>971</v>
      </c>
      <c r="R29" s="305">
        <f t="shared" si="6"/>
        <v>0</v>
      </c>
      <c r="S29" s="446">
        <v>39242</v>
      </c>
      <c r="T29" s="447" t="s">
        <v>988</v>
      </c>
      <c r="U29" s="284">
        <v>40850</v>
      </c>
      <c r="V29" s="284">
        <v>971</v>
      </c>
      <c r="W29" s="284"/>
      <c r="X29" s="296">
        <f t="shared" si="16"/>
        <v>41821</v>
      </c>
      <c r="Y29" s="284"/>
      <c r="Z29" s="284"/>
      <c r="AA29" s="284"/>
      <c r="AB29" s="284"/>
      <c r="AC29" s="296">
        <f t="shared" si="17"/>
        <v>0</v>
      </c>
      <c r="AD29" s="284"/>
      <c r="AE29" s="284"/>
      <c r="AF29" s="284"/>
      <c r="AG29" s="284"/>
      <c r="AH29" s="296">
        <f t="shared" si="18"/>
        <v>0</v>
      </c>
      <c r="AI29" s="284"/>
      <c r="AJ29" s="284"/>
      <c r="AK29" s="284"/>
      <c r="AL29" s="284"/>
      <c r="AM29" s="296">
        <f t="shared" si="19"/>
        <v>0</v>
      </c>
      <c r="AN29" s="284"/>
      <c r="AO29" s="284"/>
      <c r="AP29" s="284"/>
      <c r="AQ29" s="284"/>
      <c r="AR29" s="296">
        <f t="shared" si="7"/>
        <v>0</v>
      </c>
      <c r="AS29" s="284"/>
      <c r="AT29" s="284"/>
      <c r="AU29" s="284"/>
      <c r="AV29" s="284"/>
      <c r="AW29" s="296">
        <f t="shared" si="8"/>
        <v>0</v>
      </c>
      <c r="AX29" s="284"/>
      <c r="AY29" s="284"/>
      <c r="AZ29" s="284"/>
      <c r="BA29" s="284"/>
      <c r="BB29" s="296">
        <f t="shared" si="9"/>
        <v>0</v>
      </c>
      <c r="BC29" s="284"/>
      <c r="BD29" s="284"/>
      <c r="BE29" s="284"/>
      <c r="BF29" s="284"/>
      <c r="BG29" s="296">
        <f t="shared" si="10"/>
        <v>0</v>
      </c>
      <c r="BH29" s="284"/>
      <c r="BI29" s="284"/>
      <c r="BJ29" s="284"/>
      <c r="BK29" s="284"/>
      <c r="BL29" s="296">
        <f t="shared" si="11"/>
        <v>0</v>
      </c>
      <c r="BM29" s="284"/>
      <c r="BN29" s="284"/>
      <c r="BO29" s="284"/>
      <c r="BP29" s="284"/>
      <c r="BQ29" s="296">
        <f t="shared" si="12"/>
        <v>0</v>
      </c>
      <c r="BR29" s="284"/>
      <c r="BS29" s="284"/>
      <c r="BT29" s="284"/>
      <c r="BU29" s="284"/>
      <c r="BV29" s="296">
        <f t="shared" si="13"/>
        <v>0</v>
      </c>
      <c r="BW29" s="284"/>
      <c r="BX29" s="284"/>
      <c r="BY29" s="284"/>
      <c r="BZ29" s="284"/>
      <c r="CA29" s="296">
        <f t="shared" si="14"/>
        <v>0</v>
      </c>
      <c r="CB29" s="284"/>
      <c r="CC29" s="284"/>
      <c r="CD29" s="284"/>
      <c r="CE29" s="284"/>
      <c r="CF29" s="284"/>
      <c r="CG29" s="284"/>
      <c r="CH29" s="284"/>
      <c r="CI29" s="284"/>
      <c r="CJ29" s="284"/>
      <c r="CK29" s="284"/>
      <c r="CL29" s="284"/>
      <c r="CM29" s="284"/>
      <c r="CN29" s="284"/>
      <c r="CO29" s="284"/>
      <c r="CP29" s="284"/>
      <c r="CQ29" s="284"/>
      <c r="CR29" s="284"/>
      <c r="CS29" s="284"/>
      <c r="CT29" s="284"/>
      <c r="CU29" s="284"/>
      <c r="CV29" s="284"/>
      <c r="CW29" s="284"/>
      <c r="CX29" s="284"/>
      <c r="CY29" s="284"/>
      <c r="CZ29" s="284"/>
      <c r="DA29" s="284"/>
      <c r="DB29" s="284"/>
      <c r="DC29" s="284"/>
      <c r="DD29" s="284"/>
      <c r="DE29" s="284"/>
      <c r="DF29" s="284"/>
      <c r="DG29" s="284"/>
      <c r="DH29" s="284"/>
      <c r="DI29" s="284"/>
      <c r="DJ29" s="284"/>
      <c r="DK29" s="284"/>
      <c r="DL29" s="284"/>
      <c r="DM29" s="284"/>
      <c r="DN29" s="284"/>
      <c r="DO29" s="448"/>
      <c r="DP29" s="436">
        <v>1</v>
      </c>
      <c r="DQ29" s="423">
        <v>40850</v>
      </c>
      <c r="DR29" s="423"/>
      <c r="DS29" s="423"/>
      <c r="DT29" s="423"/>
      <c r="DU29" s="423"/>
      <c r="DV29" s="423">
        <v>1</v>
      </c>
      <c r="DW29" s="423">
        <v>40850</v>
      </c>
      <c r="DX29" s="423"/>
      <c r="DY29" s="423"/>
      <c r="DZ29" s="423"/>
      <c r="EA29" s="423"/>
      <c r="EB29" s="423"/>
      <c r="EC29" s="423"/>
      <c r="ED29" s="423"/>
      <c r="EE29" s="423"/>
      <c r="EF29" s="423">
        <f t="shared" si="15"/>
        <v>1</v>
      </c>
      <c r="EG29" s="423">
        <f t="shared" si="15"/>
        <v>40850</v>
      </c>
      <c r="EH29" s="441">
        <v>1</v>
      </c>
      <c r="EI29" s="449">
        <v>40850</v>
      </c>
      <c r="EJ29" s="449"/>
      <c r="EK29" s="449"/>
      <c r="EL29" s="450"/>
      <c r="EM29" s="451">
        <v>1</v>
      </c>
      <c r="EN29" s="450"/>
      <c r="EO29" s="450"/>
      <c r="EP29" s="450"/>
      <c r="EQ29" s="450"/>
      <c r="ER29" s="450"/>
      <c r="ES29" s="450"/>
      <c r="ET29" s="450"/>
    </row>
    <row r="30" spans="1:150">
      <c r="A30" s="320"/>
      <c r="B30" s="293"/>
      <c r="C30" s="293"/>
      <c r="D30" s="293"/>
      <c r="E30" s="279">
        <v>0</v>
      </c>
      <c r="F30" s="279">
        <v>0</v>
      </c>
      <c r="G30" s="357">
        <v>0</v>
      </c>
      <c r="H30" s="280">
        <f t="shared" si="0"/>
        <v>0</v>
      </c>
      <c r="I30" s="279"/>
      <c r="J30" s="280">
        <f>SUM((G30*6*21)/(8*20*100))+(G30/20)</f>
        <v>0</v>
      </c>
      <c r="K30" s="279"/>
      <c r="L30" s="416">
        <f t="shared" si="2"/>
        <v>0</v>
      </c>
      <c r="M30" s="452"/>
      <c r="N30" s="280"/>
      <c r="O30" s="279">
        <f>SUM(P30:Q30)</f>
        <v>0</v>
      </c>
      <c r="P30" s="279">
        <f>SUM(U30,Z30,AE30,AJ30,AO30,AT30,AY30,BD30,BI30,BN30,BS30,BX30,CC30,CH30,CM30,CR30,CW30,DB30,DG30,DL30)</f>
        <v>0</v>
      </c>
      <c r="Q30" s="279">
        <f>SUM(V30,AA30,AF30,AK30,AP30,AU30,AZ30,BE30,BJ30,BO30,BT30,BY30,CD30,CI30,CN30,CS30,CX30,DC30,DH30,DM30)</f>
        <v>0</v>
      </c>
      <c r="R30" s="279">
        <f>SUM(W30,AB30,AG30,AL30,AQ30,AV30,BA30,BF30,BK30,BP30,BU30,BZ30,CE30,CJ30,CO30,CT30,CY30,DD30,DI30,DN30)</f>
        <v>0</v>
      </c>
      <c r="S30" s="279"/>
      <c r="T30" s="295"/>
      <c r="U30" s="279"/>
      <c r="V30" s="279"/>
      <c r="W30" s="279"/>
      <c r="X30" s="296">
        <f>SUM(U30:W30)</f>
        <v>0</v>
      </c>
      <c r="Y30" s="295"/>
      <c r="Z30" s="279"/>
      <c r="AA30" s="279"/>
      <c r="AB30" s="279"/>
      <c r="AC30" s="296"/>
      <c r="AD30" s="295"/>
      <c r="AE30" s="279"/>
      <c r="AF30" s="279"/>
      <c r="AG30" s="279"/>
      <c r="AH30" s="296"/>
      <c r="AI30" s="295"/>
      <c r="AJ30" s="279"/>
      <c r="AK30" s="279"/>
      <c r="AL30" s="279"/>
      <c r="AM30" s="305"/>
      <c r="AN30" s="279"/>
      <c r="AO30" s="279"/>
      <c r="AP30" s="279"/>
      <c r="AQ30" s="279"/>
      <c r="AR30" s="279"/>
      <c r="AS30" s="279"/>
      <c r="AT30" s="279"/>
      <c r="AU30" s="279"/>
      <c r="AV30" s="279"/>
      <c r="AW30" s="279"/>
      <c r="AX30" s="279"/>
      <c r="AY30" s="279"/>
      <c r="AZ30" s="279"/>
      <c r="BA30" s="279"/>
      <c r="BB30" s="279"/>
      <c r="BC30" s="279"/>
      <c r="BD30" s="279"/>
      <c r="BE30" s="279"/>
      <c r="BF30" s="279"/>
      <c r="BG30" s="279"/>
      <c r="BH30" s="279"/>
      <c r="BI30" s="279"/>
      <c r="BJ30" s="279"/>
      <c r="BK30" s="279"/>
      <c r="BL30" s="279"/>
      <c r="BM30" s="279"/>
      <c r="BN30" s="279"/>
      <c r="BO30" s="279"/>
      <c r="BP30" s="279"/>
      <c r="BQ30" s="279"/>
      <c r="BR30" s="279"/>
      <c r="BS30" s="279"/>
      <c r="BT30" s="279"/>
      <c r="BU30" s="279"/>
      <c r="BV30" s="279"/>
      <c r="BW30" s="279"/>
      <c r="BX30" s="279"/>
      <c r="BY30" s="279"/>
      <c r="BZ30" s="279"/>
      <c r="CA30" s="279"/>
      <c r="CB30" s="279"/>
      <c r="CC30" s="279"/>
      <c r="CD30" s="279"/>
      <c r="CE30" s="279"/>
      <c r="CF30" s="279"/>
      <c r="CG30" s="279"/>
      <c r="CH30" s="279"/>
      <c r="CI30" s="279"/>
      <c r="CJ30" s="279"/>
      <c r="CK30" s="279"/>
      <c r="CL30" s="279"/>
      <c r="CM30" s="279"/>
      <c r="CN30" s="279"/>
      <c r="CO30" s="279"/>
      <c r="CP30" s="279"/>
      <c r="CQ30" s="279"/>
      <c r="CR30" s="279"/>
      <c r="CS30" s="279"/>
      <c r="CT30" s="279"/>
      <c r="CU30" s="279"/>
      <c r="CV30" s="279"/>
      <c r="CW30" s="279"/>
      <c r="CX30" s="279"/>
      <c r="CY30" s="279"/>
      <c r="CZ30" s="279"/>
      <c r="DA30" s="279"/>
      <c r="DB30" s="279"/>
      <c r="DC30" s="279"/>
      <c r="DD30" s="279"/>
      <c r="DE30" s="279"/>
      <c r="DF30" s="279"/>
      <c r="DG30" s="279"/>
      <c r="DH30" s="279"/>
      <c r="DI30" s="279"/>
      <c r="DJ30" s="279"/>
      <c r="DK30" s="279"/>
      <c r="DL30" s="279"/>
      <c r="DM30" s="279"/>
      <c r="DN30" s="279"/>
      <c r="DO30" s="453"/>
      <c r="DP30" s="300"/>
      <c r="DQ30" s="279"/>
      <c r="DR30" s="279"/>
      <c r="DS30" s="279"/>
      <c r="DT30" s="279"/>
      <c r="DU30" s="279"/>
      <c r="DV30" s="279"/>
      <c r="DW30" s="279"/>
      <c r="DX30" s="279"/>
      <c r="DY30" s="279"/>
      <c r="DZ30" s="279"/>
      <c r="EA30" s="279"/>
      <c r="EB30" s="279"/>
      <c r="EC30" s="279"/>
      <c r="ED30" s="279"/>
      <c r="EE30" s="279"/>
      <c r="EF30" s="284"/>
      <c r="EG30" s="284"/>
      <c r="EH30" s="378"/>
      <c r="EI30" s="378"/>
      <c r="EJ30" s="378"/>
      <c r="EK30" s="378"/>
      <c r="EL30" s="261"/>
      <c r="EM30" s="303"/>
      <c r="EN30" s="261"/>
      <c r="EO30" s="261"/>
      <c r="EP30" s="261"/>
      <c r="EQ30" s="261"/>
      <c r="ER30" s="261"/>
      <c r="ES30" s="261"/>
      <c r="ET30" s="261"/>
    </row>
    <row r="31" spans="1:150">
      <c r="A31" s="319"/>
      <c r="B31" s="276" t="s">
        <v>738</v>
      </c>
      <c r="C31" s="276"/>
      <c r="D31" s="277"/>
      <c r="E31" s="305">
        <f>SUM(E8:E30)</f>
        <v>743750</v>
      </c>
      <c r="F31" s="305">
        <f t="shared" ref="F31:BS31" si="20">SUM(F8:F30)</f>
        <v>87500</v>
      </c>
      <c r="G31" s="305">
        <f t="shared" si="20"/>
        <v>831250</v>
      </c>
      <c r="H31" s="280">
        <f t="shared" si="0"/>
        <v>6546.0937500000073</v>
      </c>
      <c r="I31" s="305">
        <f t="shared" si="20"/>
        <v>440</v>
      </c>
      <c r="J31" s="305">
        <f t="shared" si="20"/>
        <v>48108.593750000007</v>
      </c>
      <c r="K31" s="305">
        <f t="shared" si="20"/>
        <v>0</v>
      </c>
      <c r="L31" s="304">
        <f t="shared" si="20"/>
        <v>91645.312500000029</v>
      </c>
      <c r="M31" s="385">
        <f t="shared" si="20"/>
        <v>308</v>
      </c>
      <c r="N31" s="304">
        <f t="shared" si="20"/>
        <v>673520.31249999977</v>
      </c>
      <c r="O31" s="305">
        <f t="shared" si="20"/>
        <v>436743</v>
      </c>
      <c r="P31" s="305">
        <f t="shared" si="20"/>
        <v>366927</v>
      </c>
      <c r="Q31" s="305">
        <f t="shared" si="20"/>
        <v>69816</v>
      </c>
      <c r="R31" s="305">
        <f t="shared" si="20"/>
        <v>0</v>
      </c>
      <c r="S31" s="305">
        <f t="shared" si="20"/>
        <v>78484</v>
      </c>
      <c r="T31" s="305">
        <f t="shared" si="20"/>
        <v>0</v>
      </c>
      <c r="U31" s="305">
        <f t="shared" si="20"/>
        <v>78808</v>
      </c>
      <c r="V31" s="305">
        <f t="shared" si="20"/>
        <v>11791</v>
      </c>
      <c r="W31" s="305">
        <f t="shared" si="20"/>
        <v>0</v>
      </c>
      <c r="X31" s="305">
        <f t="shared" si="20"/>
        <v>90599</v>
      </c>
      <c r="Y31" s="305">
        <f t="shared" si="20"/>
        <v>0</v>
      </c>
      <c r="Z31" s="305">
        <f t="shared" si="20"/>
        <v>37091</v>
      </c>
      <c r="AA31" s="305">
        <f t="shared" si="20"/>
        <v>6848</v>
      </c>
      <c r="AB31" s="305">
        <f t="shared" si="20"/>
        <v>0</v>
      </c>
      <c r="AC31" s="305">
        <f t="shared" si="20"/>
        <v>43939</v>
      </c>
      <c r="AD31" s="305">
        <f t="shared" si="20"/>
        <v>0</v>
      </c>
      <c r="AE31" s="305">
        <f t="shared" si="20"/>
        <v>35020</v>
      </c>
      <c r="AF31" s="305">
        <f t="shared" si="20"/>
        <v>6624</v>
      </c>
      <c r="AG31" s="305">
        <f t="shared" si="20"/>
        <v>0</v>
      </c>
      <c r="AH31" s="305">
        <f t="shared" si="20"/>
        <v>41644</v>
      </c>
      <c r="AI31" s="305">
        <f t="shared" si="20"/>
        <v>39669</v>
      </c>
      <c r="AJ31" s="305">
        <f t="shared" si="20"/>
        <v>34308</v>
      </c>
      <c r="AK31" s="305">
        <f t="shared" si="20"/>
        <v>7252</v>
      </c>
      <c r="AL31" s="305">
        <f t="shared" si="20"/>
        <v>0</v>
      </c>
      <c r="AM31" s="305">
        <f t="shared" si="20"/>
        <v>41560</v>
      </c>
      <c r="AN31" s="305">
        <f t="shared" si="20"/>
        <v>0</v>
      </c>
      <c r="AO31" s="305">
        <f t="shared" si="20"/>
        <v>45820</v>
      </c>
      <c r="AP31" s="305">
        <f t="shared" si="20"/>
        <v>11655</v>
      </c>
      <c r="AQ31" s="305">
        <f t="shared" si="20"/>
        <v>0</v>
      </c>
      <c r="AR31" s="305">
        <f t="shared" si="20"/>
        <v>57475</v>
      </c>
      <c r="AS31" s="305">
        <f t="shared" si="20"/>
        <v>40239</v>
      </c>
      <c r="AT31" s="305">
        <f t="shared" si="20"/>
        <v>30174</v>
      </c>
      <c r="AU31" s="305">
        <f t="shared" si="20"/>
        <v>6243</v>
      </c>
      <c r="AV31" s="305">
        <f t="shared" si="20"/>
        <v>0</v>
      </c>
      <c r="AW31" s="305">
        <f t="shared" si="20"/>
        <v>36417</v>
      </c>
      <c r="AX31" s="305">
        <f t="shared" si="20"/>
        <v>120968</v>
      </c>
      <c r="AY31" s="305">
        <f t="shared" si="20"/>
        <v>25237</v>
      </c>
      <c r="AZ31" s="305">
        <f t="shared" si="20"/>
        <v>5592</v>
      </c>
      <c r="BA31" s="305">
        <f t="shared" si="20"/>
        <v>0</v>
      </c>
      <c r="BB31" s="305">
        <f t="shared" si="20"/>
        <v>30829</v>
      </c>
      <c r="BC31" s="305">
        <f t="shared" si="20"/>
        <v>160956</v>
      </c>
      <c r="BD31" s="305">
        <f t="shared" si="20"/>
        <v>32238</v>
      </c>
      <c r="BE31" s="305">
        <f t="shared" si="20"/>
        <v>5107</v>
      </c>
      <c r="BF31" s="305">
        <f t="shared" si="20"/>
        <v>0</v>
      </c>
      <c r="BG31" s="305">
        <f t="shared" si="20"/>
        <v>37345</v>
      </c>
      <c r="BH31" s="305">
        <f t="shared" si="20"/>
        <v>161458</v>
      </c>
      <c r="BI31" s="305">
        <f t="shared" si="20"/>
        <v>20216</v>
      </c>
      <c r="BJ31" s="305">
        <f t="shared" si="20"/>
        <v>4262</v>
      </c>
      <c r="BK31" s="305">
        <f t="shared" si="20"/>
        <v>0</v>
      </c>
      <c r="BL31" s="305">
        <f t="shared" si="20"/>
        <v>24478</v>
      </c>
      <c r="BM31" s="305">
        <f t="shared" si="20"/>
        <v>161960</v>
      </c>
      <c r="BN31" s="305">
        <f t="shared" si="20"/>
        <v>13348</v>
      </c>
      <c r="BO31" s="305">
        <f t="shared" si="20"/>
        <v>2109</v>
      </c>
      <c r="BP31" s="305">
        <f t="shared" si="20"/>
        <v>0</v>
      </c>
      <c r="BQ31" s="305">
        <f t="shared" si="20"/>
        <v>15457</v>
      </c>
      <c r="BR31" s="305">
        <f t="shared" si="20"/>
        <v>80980</v>
      </c>
      <c r="BS31" s="305">
        <f t="shared" si="20"/>
        <v>11259</v>
      </c>
      <c r="BT31" s="305">
        <f t="shared" ref="BT31:EE31" si="21">SUM(BT8:BT30)</f>
        <v>1795</v>
      </c>
      <c r="BU31" s="305">
        <f t="shared" si="21"/>
        <v>0</v>
      </c>
      <c r="BV31" s="305">
        <f t="shared" si="21"/>
        <v>13054</v>
      </c>
      <c r="BW31" s="305">
        <f t="shared" si="21"/>
        <v>0</v>
      </c>
      <c r="BX31" s="305">
        <f t="shared" si="21"/>
        <v>3408</v>
      </c>
      <c r="BY31" s="305">
        <f t="shared" si="21"/>
        <v>538</v>
      </c>
      <c r="BZ31" s="305">
        <f t="shared" si="21"/>
        <v>0</v>
      </c>
      <c r="CA31" s="305">
        <f t="shared" si="21"/>
        <v>3946</v>
      </c>
      <c r="CB31" s="305">
        <f t="shared" si="21"/>
        <v>0</v>
      </c>
      <c r="CC31" s="305">
        <f t="shared" si="21"/>
        <v>0</v>
      </c>
      <c r="CD31" s="305">
        <f t="shared" si="21"/>
        <v>0</v>
      </c>
      <c r="CE31" s="305">
        <f t="shared" si="21"/>
        <v>0</v>
      </c>
      <c r="CF31" s="305">
        <f t="shared" si="21"/>
        <v>0</v>
      </c>
      <c r="CG31" s="305">
        <f t="shared" si="21"/>
        <v>0</v>
      </c>
      <c r="CH31" s="305">
        <f t="shared" si="21"/>
        <v>0</v>
      </c>
      <c r="CI31" s="305">
        <f t="shared" si="21"/>
        <v>0</v>
      </c>
      <c r="CJ31" s="305">
        <f t="shared" si="21"/>
        <v>0</v>
      </c>
      <c r="CK31" s="305">
        <f t="shared" si="21"/>
        <v>0</v>
      </c>
      <c r="CL31" s="305">
        <f t="shared" si="21"/>
        <v>0</v>
      </c>
      <c r="CM31" s="305">
        <f t="shared" si="21"/>
        <v>0</v>
      </c>
      <c r="CN31" s="305">
        <f t="shared" si="21"/>
        <v>0</v>
      </c>
      <c r="CO31" s="305">
        <f t="shared" si="21"/>
        <v>0</v>
      </c>
      <c r="CP31" s="305">
        <f t="shared" si="21"/>
        <v>0</v>
      </c>
      <c r="CQ31" s="305">
        <f t="shared" si="21"/>
        <v>0</v>
      </c>
      <c r="CR31" s="305">
        <f t="shared" si="21"/>
        <v>0</v>
      </c>
      <c r="CS31" s="305">
        <f t="shared" si="21"/>
        <v>0</v>
      </c>
      <c r="CT31" s="305">
        <f t="shared" si="21"/>
        <v>0</v>
      </c>
      <c r="CU31" s="305">
        <f t="shared" si="21"/>
        <v>0</v>
      </c>
      <c r="CV31" s="305">
        <f t="shared" si="21"/>
        <v>0</v>
      </c>
      <c r="CW31" s="305">
        <f t="shared" si="21"/>
        <v>0</v>
      </c>
      <c r="CX31" s="305">
        <f t="shared" si="21"/>
        <v>0</v>
      </c>
      <c r="CY31" s="305">
        <f t="shared" si="21"/>
        <v>0</v>
      </c>
      <c r="CZ31" s="305">
        <f t="shared" si="21"/>
        <v>0</v>
      </c>
      <c r="DA31" s="305">
        <f t="shared" si="21"/>
        <v>0</v>
      </c>
      <c r="DB31" s="305">
        <f t="shared" si="21"/>
        <v>0</v>
      </c>
      <c r="DC31" s="305">
        <f t="shared" si="21"/>
        <v>0</v>
      </c>
      <c r="DD31" s="305">
        <f t="shared" si="21"/>
        <v>0</v>
      </c>
      <c r="DE31" s="305">
        <f t="shared" si="21"/>
        <v>0</v>
      </c>
      <c r="DF31" s="305">
        <f t="shared" si="21"/>
        <v>0</v>
      </c>
      <c r="DG31" s="305">
        <f t="shared" si="21"/>
        <v>0</v>
      </c>
      <c r="DH31" s="305">
        <f t="shared" si="21"/>
        <v>0</v>
      </c>
      <c r="DI31" s="305">
        <f t="shared" si="21"/>
        <v>0</v>
      </c>
      <c r="DJ31" s="305">
        <f t="shared" si="21"/>
        <v>0</v>
      </c>
      <c r="DK31" s="305">
        <f t="shared" si="21"/>
        <v>0</v>
      </c>
      <c r="DL31" s="305">
        <f t="shared" si="21"/>
        <v>0</v>
      </c>
      <c r="DM31" s="305">
        <f t="shared" si="21"/>
        <v>0</v>
      </c>
      <c r="DN31" s="305">
        <f t="shared" si="21"/>
        <v>0</v>
      </c>
      <c r="DO31" s="305">
        <f t="shared" si="21"/>
        <v>0</v>
      </c>
      <c r="DP31" s="305">
        <f t="shared" si="21"/>
        <v>20</v>
      </c>
      <c r="DQ31" s="305">
        <f t="shared" si="21"/>
        <v>762850</v>
      </c>
      <c r="DR31" s="305">
        <f t="shared" si="21"/>
        <v>2</v>
      </c>
      <c r="DS31" s="305">
        <f t="shared" si="21"/>
        <v>68400</v>
      </c>
      <c r="DT31" s="305">
        <f t="shared" si="21"/>
        <v>12</v>
      </c>
      <c r="DU31" s="305">
        <f t="shared" si="21"/>
        <v>478800</v>
      </c>
      <c r="DV31" s="305">
        <f t="shared" si="21"/>
        <v>10</v>
      </c>
      <c r="DW31" s="305">
        <f t="shared" si="21"/>
        <v>352450</v>
      </c>
      <c r="DX31" s="305">
        <f t="shared" si="21"/>
        <v>0</v>
      </c>
      <c r="DY31" s="305">
        <f t="shared" si="21"/>
        <v>0</v>
      </c>
      <c r="DZ31" s="305">
        <f t="shared" si="21"/>
        <v>0</v>
      </c>
      <c r="EA31" s="305">
        <f t="shared" si="21"/>
        <v>0</v>
      </c>
      <c r="EB31" s="305">
        <f t="shared" si="21"/>
        <v>0</v>
      </c>
      <c r="EC31" s="305">
        <f t="shared" si="21"/>
        <v>0</v>
      </c>
      <c r="ED31" s="305">
        <f t="shared" si="21"/>
        <v>0</v>
      </c>
      <c r="EE31" s="305">
        <f t="shared" si="21"/>
        <v>0</v>
      </c>
      <c r="EF31" s="305">
        <f t="shared" ref="EF31:EK31" si="22">SUM(EF8:EF30)</f>
        <v>22</v>
      </c>
      <c r="EG31" s="305">
        <f t="shared" si="22"/>
        <v>831250</v>
      </c>
      <c r="EH31" s="305">
        <f t="shared" si="22"/>
        <v>16</v>
      </c>
      <c r="EI31" s="305">
        <f t="shared" si="22"/>
        <v>605150</v>
      </c>
      <c r="EJ31" s="305">
        <f t="shared" si="22"/>
        <v>6</v>
      </c>
      <c r="EK31" s="305">
        <f t="shared" si="22"/>
        <v>226100</v>
      </c>
      <c r="EL31" s="289"/>
      <c r="EM31" s="290"/>
      <c r="EN31" s="289"/>
      <c r="EO31" s="289"/>
      <c r="EP31" s="289"/>
      <c r="EQ31" s="289"/>
      <c r="ER31" s="289"/>
      <c r="ES31" s="289"/>
      <c r="ET31" s="289"/>
    </row>
  </sheetData>
  <mergeCells count="41"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T30"/>
  <sheetViews>
    <sheetView topLeftCell="A25" workbookViewId="0">
      <selection activeCell="G30" sqref="G30"/>
    </sheetView>
  </sheetViews>
  <sheetFormatPr defaultRowHeight="15"/>
  <sheetData>
    <row r="1" spans="1:150" ht="18.75">
      <c r="A1" s="585" t="s">
        <v>703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387"/>
      <c r="M1" s="386"/>
      <c r="N1" s="388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386"/>
      <c r="AI1" s="386"/>
      <c r="AJ1" s="386"/>
      <c r="AK1" s="386"/>
      <c r="AL1" s="386"/>
      <c r="AM1" s="386"/>
      <c r="AN1" s="389"/>
      <c r="AO1" s="389"/>
      <c r="AP1" s="389"/>
      <c r="AQ1" s="389"/>
      <c r="AR1" s="389"/>
      <c r="AS1" s="389"/>
      <c r="AT1" s="389"/>
      <c r="AU1" s="389"/>
      <c r="AV1" s="389"/>
      <c r="AW1" s="389"/>
      <c r="AX1" s="389"/>
      <c r="AY1" s="389"/>
      <c r="AZ1" s="389"/>
      <c r="BA1" s="389"/>
      <c r="BB1" s="389"/>
      <c r="BC1" s="389"/>
      <c r="BD1" s="389"/>
      <c r="BE1" s="389"/>
      <c r="BF1" s="389"/>
      <c r="BG1" s="389"/>
      <c r="BH1" s="389"/>
      <c r="BI1" s="389"/>
      <c r="BJ1" s="389"/>
      <c r="BK1" s="389"/>
      <c r="BL1" s="389"/>
      <c r="BM1" s="389"/>
      <c r="BN1" s="389"/>
      <c r="BO1" s="389"/>
      <c r="BP1" s="389"/>
      <c r="BQ1" s="389"/>
      <c r="BR1" s="389"/>
      <c r="BS1" s="389"/>
      <c r="BT1" s="389"/>
      <c r="BU1" s="389"/>
      <c r="BV1" s="389"/>
      <c r="BW1" s="389"/>
      <c r="BX1" s="389"/>
      <c r="BY1" s="389"/>
      <c r="BZ1" s="389"/>
      <c r="CA1" s="389"/>
      <c r="CB1" s="389"/>
      <c r="CC1" s="389"/>
      <c r="CD1" s="389"/>
      <c r="CE1" s="389"/>
      <c r="CF1" s="389"/>
      <c r="CG1" s="389"/>
      <c r="CH1" s="389"/>
      <c r="CI1" s="389"/>
      <c r="CJ1" s="389"/>
      <c r="CK1" s="389"/>
      <c r="CL1" s="389"/>
      <c r="CM1" s="389"/>
      <c r="CN1" s="389"/>
      <c r="CO1" s="389"/>
      <c r="CP1" s="389"/>
      <c r="CQ1" s="389"/>
      <c r="CR1" s="389"/>
      <c r="CS1" s="389"/>
      <c r="CT1" s="389"/>
      <c r="CU1" s="389"/>
      <c r="CV1" s="389"/>
      <c r="CW1" s="389"/>
      <c r="CX1" s="389"/>
      <c r="CY1" s="389"/>
      <c r="CZ1" s="389"/>
      <c r="DA1" s="389"/>
      <c r="DB1" s="389"/>
      <c r="DC1" s="389"/>
      <c r="DD1" s="389"/>
      <c r="DE1" s="389"/>
      <c r="DF1" s="389"/>
      <c r="DG1" s="389"/>
      <c r="DH1" s="389"/>
      <c r="DI1" s="389"/>
      <c r="DJ1" s="389"/>
      <c r="DK1" s="389"/>
      <c r="DL1" s="389"/>
      <c r="DM1" s="389"/>
      <c r="DN1" s="389"/>
      <c r="DO1" s="389"/>
      <c r="DP1" s="588" t="s">
        <v>704</v>
      </c>
      <c r="DQ1" s="588"/>
      <c r="DR1" s="588"/>
      <c r="DS1" s="588"/>
      <c r="DT1" s="588"/>
      <c r="DU1" s="588"/>
      <c r="DV1" s="588"/>
      <c r="DW1" s="588"/>
      <c r="DX1" s="588"/>
      <c r="DY1" s="588"/>
      <c r="DZ1" s="588"/>
      <c r="EA1" s="588"/>
      <c r="EB1" s="588"/>
      <c r="EC1" s="588"/>
      <c r="ED1" s="588"/>
      <c r="EE1" s="390"/>
      <c r="EF1" s="390"/>
      <c r="EG1" s="390"/>
      <c r="EH1" s="390"/>
      <c r="EI1" s="390"/>
      <c r="EJ1" s="390"/>
      <c r="EK1" s="390"/>
      <c r="EL1" s="390"/>
      <c r="EM1" s="391"/>
      <c r="EN1" s="390"/>
      <c r="EO1" s="390"/>
      <c r="EP1" s="390"/>
      <c r="EQ1" s="390"/>
      <c r="ER1" s="390"/>
      <c r="ES1" s="390"/>
      <c r="ET1" s="390"/>
    </row>
    <row r="2" spans="1:150" ht="19.5" thickBot="1">
      <c r="A2" s="586" t="s">
        <v>1096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387"/>
      <c r="M2" s="387"/>
      <c r="N2" s="392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93"/>
      <c r="AE2" s="387"/>
      <c r="AF2" s="387"/>
      <c r="AG2" s="387"/>
      <c r="AH2" s="387"/>
      <c r="AI2" s="387"/>
      <c r="AJ2" s="387"/>
      <c r="AK2" s="387"/>
      <c r="AL2" s="387"/>
      <c r="AM2" s="387"/>
      <c r="AN2" s="394"/>
      <c r="AO2" s="394"/>
      <c r="AP2" s="394"/>
      <c r="AQ2" s="394"/>
      <c r="AR2" s="394"/>
      <c r="AS2" s="394"/>
      <c r="AT2" s="394"/>
      <c r="AU2" s="394"/>
      <c r="AV2" s="394"/>
      <c r="AW2" s="394"/>
      <c r="AX2" s="394"/>
      <c r="AY2" s="394"/>
      <c r="AZ2" s="394"/>
      <c r="BA2" s="394"/>
      <c r="BB2" s="394"/>
      <c r="BC2" s="394"/>
      <c r="BD2" s="394"/>
      <c r="BE2" s="394"/>
      <c r="BF2" s="394"/>
      <c r="BG2" s="394"/>
      <c r="BH2" s="394"/>
      <c r="BI2" s="394"/>
      <c r="BJ2" s="394"/>
      <c r="BK2" s="394"/>
      <c r="BL2" s="394"/>
      <c r="BM2" s="394"/>
      <c r="BN2" s="394"/>
      <c r="BO2" s="394"/>
      <c r="BP2" s="394"/>
      <c r="BQ2" s="394"/>
      <c r="BR2" s="394"/>
      <c r="BS2" s="394"/>
      <c r="BT2" s="394"/>
      <c r="BU2" s="394"/>
      <c r="BV2" s="394"/>
      <c r="BW2" s="394"/>
      <c r="BX2" s="394"/>
      <c r="BY2" s="394"/>
      <c r="BZ2" s="394"/>
      <c r="CA2" s="394"/>
      <c r="CB2" s="394"/>
      <c r="CC2" s="394"/>
      <c r="CD2" s="394"/>
      <c r="CE2" s="394"/>
      <c r="CF2" s="394"/>
      <c r="CG2" s="394"/>
      <c r="CH2" s="394"/>
      <c r="CI2" s="394"/>
      <c r="CJ2" s="394"/>
      <c r="CK2" s="394"/>
      <c r="CL2" s="394"/>
      <c r="CM2" s="394"/>
      <c r="CN2" s="394"/>
      <c r="CO2" s="394"/>
      <c r="CP2" s="394"/>
      <c r="CQ2" s="394"/>
      <c r="CR2" s="394"/>
      <c r="CS2" s="394"/>
      <c r="CT2" s="394"/>
      <c r="CU2" s="394"/>
      <c r="CV2" s="394"/>
      <c r="CW2" s="394"/>
      <c r="CX2" s="394"/>
      <c r="CY2" s="394"/>
      <c r="CZ2" s="394"/>
      <c r="DA2" s="394"/>
      <c r="DB2" s="394"/>
      <c r="DC2" s="394"/>
      <c r="DD2" s="394"/>
      <c r="DE2" s="394"/>
      <c r="DF2" s="394"/>
      <c r="DG2" s="394"/>
      <c r="DH2" s="394"/>
      <c r="DI2" s="394"/>
      <c r="DJ2" s="394"/>
      <c r="DK2" s="394"/>
      <c r="DL2" s="394"/>
      <c r="DM2" s="394"/>
      <c r="DN2" s="394"/>
      <c r="DO2" s="394"/>
      <c r="DP2" s="398"/>
      <c r="DQ2" s="397"/>
      <c r="DR2" s="397"/>
      <c r="DS2" s="397"/>
      <c r="DT2" s="454" t="s">
        <v>746</v>
      </c>
      <c r="DU2" s="454"/>
      <c r="DV2" s="397"/>
      <c r="DW2" s="397"/>
      <c r="DX2" s="397"/>
      <c r="DY2" s="397"/>
      <c r="DZ2" s="397"/>
      <c r="EA2" s="397"/>
      <c r="EB2" s="397"/>
      <c r="EC2" s="397"/>
      <c r="ED2" s="397"/>
      <c r="EE2" s="397"/>
      <c r="EF2" s="397"/>
      <c r="EG2" s="397"/>
      <c r="EH2" s="397"/>
      <c r="EI2" s="397"/>
      <c r="EJ2" s="397"/>
      <c r="EK2" s="397"/>
      <c r="EL2" s="397"/>
      <c r="EM2" s="398"/>
      <c r="EN2" s="397"/>
      <c r="EO2" s="397"/>
      <c r="EP2" s="397"/>
      <c r="EQ2" s="397"/>
      <c r="ER2" s="397"/>
      <c r="ES2" s="397"/>
      <c r="ET2" s="397"/>
    </row>
    <row r="3" spans="1:150" ht="15.75">
      <c r="A3" s="572" t="s">
        <v>706</v>
      </c>
      <c r="B3" s="562" t="s">
        <v>747</v>
      </c>
      <c r="C3" s="562" t="s">
        <v>707</v>
      </c>
      <c r="D3" s="562" t="s">
        <v>708</v>
      </c>
      <c r="E3" s="562" t="s">
        <v>1170</v>
      </c>
      <c r="F3" s="562" t="s">
        <v>977</v>
      </c>
      <c r="G3" s="562" t="s">
        <v>978</v>
      </c>
      <c r="H3" s="562" t="s">
        <v>710</v>
      </c>
      <c r="I3" s="526" t="s">
        <v>833</v>
      </c>
      <c r="J3" s="562" t="s">
        <v>711</v>
      </c>
      <c r="K3" s="562" t="s">
        <v>1171</v>
      </c>
      <c r="L3" s="562" t="s">
        <v>1172</v>
      </c>
      <c r="M3" s="526" t="s">
        <v>714</v>
      </c>
      <c r="N3" s="587" t="s">
        <v>1173</v>
      </c>
      <c r="O3" s="583" t="s">
        <v>716</v>
      </c>
      <c r="P3" s="583"/>
      <c r="Q3" s="583"/>
      <c r="R3" s="394"/>
      <c r="S3" s="584" t="s">
        <v>718</v>
      </c>
      <c r="T3" s="584"/>
      <c r="U3" s="584"/>
      <c r="V3" s="584"/>
      <c r="W3" s="584"/>
      <c r="X3" s="584"/>
      <c r="Y3" s="584"/>
      <c r="Z3" s="584"/>
      <c r="AA3" s="584"/>
      <c r="AB3" s="584"/>
      <c r="AC3" s="584"/>
      <c r="AD3" s="584"/>
      <c r="AE3" s="584"/>
      <c r="AF3" s="584"/>
      <c r="AG3" s="584"/>
      <c r="AH3" s="584"/>
      <c r="AI3" s="584"/>
      <c r="AJ3" s="584"/>
      <c r="AK3" s="584"/>
      <c r="AL3" s="584"/>
      <c r="AM3" s="584"/>
      <c r="AN3" s="277"/>
      <c r="AO3" s="277"/>
      <c r="AP3" s="277"/>
      <c r="AQ3" s="277"/>
      <c r="AR3" s="277"/>
      <c r="AS3" s="277"/>
      <c r="AT3" s="277"/>
      <c r="AU3" s="277"/>
      <c r="AV3" s="277"/>
      <c r="AW3" s="277"/>
      <c r="AX3" s="277"/>
      <c r="AY3" s="277"/>
      <c r="AZ3" s="277"/>
      <c r="BA3" s="277"/>
      <c r="BB3" s="277"/>
      <c r="BC3" s="277"/>
      <c r="BD3" s="277"/>
      <c r="BE3" s="277"/>
      <c r="BF3" s="277"/>
      <c r="BG3" s="277"/>
      <c r="BH3" s="277"/>
      <c r="BI3" s="277"/>
      <c r="BJ3" s="277"/>
      <c r="BK3" s="277"/>
      <c r="BL3" s="277"/>
      <c r="BM3" s="277"/>
      <c r="BN3" s="277"/>
      <c r="BO3" s="277"/>
      <c r="BP3" s="277"/>
      <c r="BQ3" s="277"/>
      <c r="BR3" s="277"/>
      <c r="BS3" s="277"/>
      <c r="BT3" s="277"/>
      <c r="BU3" s="277"/>
      <c r="BV3" s="277"/>
      <c r="BW3" s="277"/>
      <c r="BX3" s="277"/>
      <c r="BY3" s="277"/>
      <c r="BZ3" s="277"/>
      <c r="CA3" s="277"/>
      <c r="CB3" s="277"/>
      <c r="CC3" s="277"/>
      <c r="CD3" s="277"/>
      <c r="CE3" s="277"/>
      <c r="CF3" s="277"/>
      <c r="CG3" s="277"/>
      <c r="CH3" s="277"/>
      <c r="CI3" s="277"/>
      <c r="CJ3" s="277"/>
      <c r="CK3" s="277"/>
      <c r="CL3" s="277"/>
      <c r="CM3" s="277"/>
      <c r="CN3" s="277"/>
      <c r="CO3" s="277"/>
      <c r="CP3" s="277"/>
      <c r="CQ3" s="277"/>
      <c r="CR3" s="277"/>
      <c r="CS3" s="277"/>
      <c r="CT3" s="277"/>
      <c r="CU3" s="277"/>
      <c r="CV3" s="277"/>
      <c r="CW3" s="277"/>
      <c r="CX3" s="277"/>
      <c r="CY3" s="277"/>
      <c r="CZ3" s="277"/>
      <c r="DA3" s="277"/>
      <c r="DB3" s="277"/>
      <c r="DC3" s="277"/>
      <c r="DD3" s="277"/>
      <c r="DE3" s="277"/>
      <c r="DF3" s="277"/>
      <c r="DG3" s="277"/>
      <c r="DH3" s="277"/>
      <c r="DI3" s="277"/>
      <c r="DJ3" s="277"/>
      <c r="DK3" s="277"/>
      <c r="DL3" s="277"/>
      <c r="DM3" s="277"/>
      <c r="DN3" s="277"/>
      <c r="DO3" s="399"/>
      <c r="DP3" s="400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289"/>
      <c r="EM3" s="290"/>
      <c r="EN3" s="289"/>
      <c r="EO3" s="289"/>
      <c r="EP3" s="289"/>
      <c r="EQ3" s="289"/>
      <c r="ER3" s="289"/>
      <c r="ES3" s="289"/>
      <c r="ET3" s="289"/>
    </row>
    <row r="4" spans="1:150" ht="26.25" thickBot="1">
      <c r="A4" s="543"/>
      <c r="B4" s="545"/>
      <c r="C4" s="562"/>
      <c r="D4" s="545"/>
      <c r="E4" s="545"/>
      <c r="F4" s="562"/>
      <c r="G4" s="562"/>
      <c r="H4" s="545"/>
      <c r="I4" s="527"/>
      <c r="J4" s="562"/>
      <c r="K4" s="545"/>
      <c r="L4" s="562"/>
      <c r="M4" s="527"/>
      <c r="N4" s="587"/>
      <c r="O4" s="583"/>
      <c r="P4" s="583"/>
      <c r="Q4" s="583"/>
      <c r="R4" s="226"/>
      <c r="S4" s="562" t="s">
        <v>719</v>
      </c>
      <c r="T4" s="562"/>
      <c r="U4" s="562"/>
      <c r="V4" s="562"/>
      <c r="W4" s="562"/>
      <c r="X4" s="562"/>
      <c r="Y4" s="562" t="s">
        <v>354</v>
      </c>
      <c r="Z4" s="562"/>
      <c r="AA4" s="562"/>
      <c r="AB4" s="562"/>
      <c r="AC4" s="562"/>
      <c r="AD4" s="562" t="s">
        <v>347</v>
      </c>
      <c r="AE4" s="562"/>
      <c r="AF4" s="562"/>
      <c r="AG4" s="562"/>
      <c r="AH4" s="562"/>
      <c r="AI4" s="562" t="s">
        <v>720</v>
      </c>
      <c r="AJ4" s="562"/>
      <c r="AK4" s="562"/>
      <c r="AL4" s="562"/>
      <c r="AM4" s="562"/>
      <c r="AN4" s="562" t="s">
        <v>721</v>
      </c>
      <c r="AO4" s="562"/>
      <c r="AP4" s="562"/>
      <c r="AQ4" s="562"/>
      <c r="AR4" s="562"/>
      <c r="AS4" s="562" t="s">
        <v>722</v>
      </c>
      <c r="AT4" s="562"/>
      <c r="AU4" s="562"/>
      <c r="AV4" s="562"/>
      <c r="AW4" s="562"/>
      <c r="AX4" s="562" t="s">
        <v>723</v>
      </c>
      <c r="AY4" s="562"/>
      <c r="AZ4" s="562"/>
      <c r="BA4" s="562"/>
      <c r="BB4" s="562"/>
      <c r="BC4" s="562" t="s">
        <v>724</v>
      </c>
      <c r="BD4" s="562"/>
      <c r="BE4" s="562"/>
      <c r="BF4" s="562"/>
      <c r="BG4" s="562"/>
      <c r="BH4" s="562" t="s">
        <v>725</v>
      </c>
      <c r="BI4" s="562"/>
      <c r="BJ4" s="562"/>
      <c r="BK4" s="562"/>
      <c r="BL4" s="562"/>
      <c r="BM4" s="562" t="s">
        <v>726</v>
      </c>
      <c r="BN4" s="562"/>
      <c r="BO4" s="562"/>
      <c r="BP4" s="562"/>
      <c r="BQ4" s="562"/>
      <c r="BR4" s="562" t="s">
        <v>727</v>
      </c>
      <c r="BS4" s="562"/>
      <c r="BT4" s="562"/>
      <c r="BU4" s="562"/>
      <c r="BV4" s="562"/>
      <c r="BW4" s="562" t="s">
        <v>728</v>
      </c>
      <c r="BX4" s="562"/>
      <c r="BY4" s="562"/>
      <c r="BZ4" s="562"/>
      <c r="CA4" s="562"/>
      <c r="CB4" s="562" t="s">
        <v>729</v>
      </c>
      <c r="CC4" s="562"/>
      <c r="CD4" s="562"/>
      <c r="CE4" s="562"/>
      <c r="CF4" s="562"/>
      <c r="CG4" s="562" t="s">
        <v>730</v>
      </c>
      <c r="CH4" s="562"/>
      <c r="CI4" s="562"/>
      <c r="CJ4" s="562"/>
      <c r="CK4" s="562"/>
      <c r="CL4" s="562" t="s">
        <v>731</v>
      </c>
      <c r="CM4" s="562"/>
      <c r="CN4" s="562"/>
      <c r="CO4" s="562"/>
      <c r="CP4" s="562"/>
      <c r="CQ4" s="562" t="s">
        <v>732</v>
      </c>
      <c r="CR4" s="562"/>
      <c r="CS4" s="562"/>
      <c r="CT4" s="562"/>
      <c r="CU4" s="562"/>
      <c r="CV4" s="562" t="s">
        <v>733</v>
      </c>
      <c r="CW4" s="562"/>
      <c r="CX4" s="562"/>
      <c r="CY4" s="562"/>
      <c r="CZ4" s="562"/>
      <c r="DA4" s="562" t="s">
        <v>734</v>
      </c>
      <c r="DB4" s="562"/>
      <c r="DC4" s="562"/>
      <c r="DD4" s="562"/>
      <c r="DE4" s="562"/>
      <c r="DF4" s="562" t="s">
        <v>735</v>
      </c>
      <c r="DG4" s="562"/>
      <c r="DH4" s="562"/>
      <c r="DI4" s="562"/>
      <c r="DJ4" s="562"/>
      <c r="DK4" s="562" t="s">
        <v>736</v>
      </c>
      <c r="DL4" s="562"/>
      <c r="DM4" s="562"/>
      <c r="DN4" s="562"/>
      <c r="DO4" s="562"/>
      <c r="DP4" s="581" t="s">
        <v>737</v>
      </c>
      <c r="DQ4" s="581"/>
      <c r="DR4" s="581"/>
      <c r="DS4" s="581"/>
      <c r="DT4" s="581" t="s">
        <v>755</v>
      </c>
      <c r="DU4" s="581"/>
      <c r="DV4" s="581"/>
      <c r="DW4" s="581"/>
      <c r="DX4" s="581"/>
      <c r="DY4" s="581"/>
      <c r="DZ4" s="581"/>
      <c r="EA4" s="581"/>
      <c r="EB4" s="581"/>
      <c r="EC4" s="581"/>
      <c r="ED4" s="581"/>
      <c r="EE4" s="581"/>
      <c r="EF4" s="401"/>
      <c r="EG4" s="401"/>
      <c r="EH4" s="401"/>
      <c r="EI4" s="455" t="s">
        <v>1099</v>
      </c>
      <c r="EJ4" s="401"/>
      <c r="EK4" s="401" t="s">
        <v>1100</v>
      </c>
      <c r="EL4" s="254"/>
      <c r="EM4" s="255" t="s">
        <v>757</v>
      </c>
      <c r="EN4" s="256"/>
      <c r="EO4" s="256"/>
      <c r="EP4" s="256"/>
      <c r="EQ4" s="256"/>
      <c r="ER4" s="256"/>
      <c r="ES4" s="256"/>
      <c r="ET4" s="256"/>
    </row>
    <row r="5" spans="1:150" ht="26.25" thickBot="1">
      <c r="A5" s="543"/>
      <c r="B5" s="545"/>
      <c r="C5" s="562"/>
      <c r="D5" s="545"/>
      <c r="E5" s="545"/>
      <c r="F5" s="562"/>
      <c r="G5" s="562"/>
      <c r="H5" s="545"/>
      <c r="I5" s="528"/>
      <c r="J5" s="562"/>
      <c r="K5" s="545"/>
      <c r="L5" s="562"/>
      <c r="M5" s="527"/>
      <c r="N5" s="587"/>
      <c r="O5" s="225" t="s">
        <v>738</v>
      </c>
      <c r="P5" s="226" t="s">
        <v>739</v>
      </c>
      <c r="Q5" s="226" t="s">
        <v>740</v>
      </c>
      <c r="R5" s="226" t="s">
        <v>977</v>
      </c>
      <c r="S5" s="227" t="s">
        <v>1101</v>
      </c>
      <c r="T5" s="227" t="s">
        <v>742</v>
      </c>
      <c r="U5" s="228" t="s">
        <v>836</v>
      </c>
      <c r="V5" s="228" t="s">
        <v>740</v>
      </c>
      <c r="W5" s="228" t="s">
        <v>977</v>
      </c>
      <c r="X5" s="226" t="s">
        <v>738</v>
      </c>
      <c r="Y5" s="227" t="s">
        <v>742</v>
      </c>
      <c r="Z5" s="228" t="s">
        <v>836</v>
      </c>
      <c r="AA5" s="228" t="s">
        <v>740</v>
      </c>
      <c r="AB5" s="228" t="s">
        <v>977</v>
      </c>
      <c r="AC5" s="226" t="s">
        <v>738</v>
      </c>
      <c r="AD5" s="227" t="s">
        <v>742</v>
      </c>
      <c r="AE5" s="228" t="s">
        <v>1102</v>
      </c>
      <c r="AF5" s="228" t="s">
        <v>740</v>
      </c>
      <c r="AG5" s="228" t="s">
        <v>977</v>
      </c>
      <c r="AH5" s="226" t="s">
        <v>738</v>
      </c>
      <c r="AI5" s="227" t="s">
        <v>742</v>
      </c>
      <c r="AJ5" s="228" t="s">
        <v>1102</v>
      </c>
      <c r="AK5" s="228" t="s">
        <v>740</v>
      </c>
      <c r="AL5" s="228" t="s">
        <v>977</v>
      </c>
      <c r="AM5" s="226" t="s">
        <v>738</v>
      </c>
      <c r="AN5" s="227" t="s">
        <v>742</v>
      </c>
      <c r="AO5" s="228" t="s">
        <v>1102</v>
      </c>
      <c r="AP5" s="228" t="s">
        <v>740</v>
      </c>
      <c r="AQ5" s="228" t="s">
        <v>977</v>
      </c>
      <c r="AR5" s="226" t="s">
        <v>738</v>
      </c>
      <c r="AS5" s="227" t="s">
        <v>742</v>
      </c>
      <c r="AT5" s="228" t="s">
        <v>1102</v>
      </c>
      <c r="AU5" s="228" t="s">
        <v>740</v>
      </c>
      <c r="AV5" s="228" t="s">
        <v>977</v>
      </c>
      <c r="AW5" s="226" t="s">
        <v>738</v>
      </c>
      <c r="AX5" s="227" t="s">
        <v>742</v>
      </c>
      <c r="AY5" s="228" t="s">
        <v>1102</v>
      </c>
      <c r="AZ5" s="228" t="s">
        <v>740</v>
      </c>
      <c r="BA5" s="228" t="s">
        <v>977</v>
      </c>
      <c r="BB5" s="226" t="s">
        <v>738</v>
      </c>
      <c r="BC5" s="227" t="s">
        <v>742</v>
      </c>
      <c r="BD5" s="228" t="s">
        <v>1102</v>
      </c>
      <c r="BE5" s="228" t="s">
        <v>740</v>
      </c>
      <c r="BF5" s="228" t="s">
        <v>977</v>
      </c>
      <c r="BG5" s="226" t="s">
        <v>738</v>
      </c>
      <c r="BH5" s="227" t="s">
        <v>742</v>
      </c>
      <c r="BI5" s="228" t="s">
        <v>1102</v>
      </c>
      <c r="BJ5" s="228" t="s">
        <v>740</v>
      </c>
      <c r="BK5" s="228" t="s">
        <v>977</v>
      </c>
      <c r="BL5" s="226" t="s">
        <v>738</v>
      </c>
      <c r="BM5" s="227" t="s">
        <v>742</v>
      </c>
      <c r="BN5" s="228" t="s">
        <v>1102</v>
      </c>
      <c r="BO5" s="228" t="s">
        <v>740</v>
      </c>
      <c r="BP5" s="228" t="s">
        <v>977</v>
      </c>
      <c r="BQ5" s="226" t="s">
        <v>738</v>
      </c>
      <c r="BR5" s="227" t="s">
        <v>742</v>
      </c>
      <c r="BS5" s="228" t="s">
        <v>1102</v>
      </c>
      <c r="BT5" s="228" t="s">
        <v>740</v>
      </c>
      <c r="BU5" s="228" t="s">
        <v>977</v>
      </c>
      <c r="BV5" s="226" t="s">
        <v>738</v>
      </c>
      <c r="BW5" s="227" t="s">
        <v>742</v>
      </c>
      <c r="BX5" s="228" t="s">
        <v>1102</v>
      </c>
      <c r="BY5" s="228" t="s">
        <v>740</v>
      </c>
      <c r="BZ5" s="228" t="s">
        <v>977</v>
      </c>
      <c r="CA5" s="226" t="s">
        <v>738</v>
      </c>
      <c r="CB5" s="227" t="s">
        <v>742</v>
      </c>
      <c r="CC5" s="228" t="s">
        <v>1102</v>
      </c>
      <c r="CD5" s="228" t="s">
        <v>740</v>
      </c>
      <c r="CE5" s="228" t="s">
        <v>977</v>
      </c>
      <c r="CF5" s="226" t="s">
        <v>738</v>
      </c>
      <c r="CG5" s="227" t="s">
        <v>742</v>
      </c>
      <c r="CH5" s="228" t="s">
        <v>1102</v>
      </c>
      <c r="CI5" s="228" t="s">
        <v>740</v>
      </c>
      <c r="CJ5" s="228" t="s">
        <v>977</v>
      </c>
      <c r="CK5" s="226" t="s">
        <v>738</v>
      </c>
      <c r="CL5" s="227" t="s">
        <v>742</v>
      </c>
      <c r="CM5" s="228" t="s">
        <v>1102</v>
      </c>
      <c r="CN5" s="228" t="s">
        <v>740</v>
      </c>
      <c r="CO5" s="228" t="s">
        <v>977</v>
      </c>
      <c r="CP5" s="226" t="s">
        <v>738</v>
      </c>
      <c r="CQ5" s="227" t="s">
        <v>742</v>
      </c>
      <c r="CR5" s="228" t="s">
        <v>1102</v>
      </c>
      <c r="CS5" s="228" t="s">
        <v>740</v>
      </c>
      <c r="CT5" s="228" t="s">
        <v>977</v>
      </c>
      <c r="CU5" s="226" t="s">
        <v>738</v>
      </c>
      <c r="CV5" s="227" t="s">
        <v>742</v>
      </c>
      <c r="CW5" s="228" t="s">
        <v>1102</v>
      </c>
      <c r="CX5" s="228" t="s">
        <v>740</v>
      </c>
      <c r="CY5" s="228" t="s">
        <v>977</v>
      </c>
      <c r="CZ5" s="226" t="s">
        <v>738</v>
      </c>
      <c r="DA5" s="227" t="s">
        <v>742</v>
      </c>
      <c r="DB5" s="228" t="s">
        <v>1102</v>
      </c>
      <c r="DC5" s="228" t="s">
        <v>740</v>
      </c>
      <c r="DD5" s="228" t="s">
        <v>977</v>
      </c>
      <c r="DE5" s="226" t="s">
        <v>738</v>
      </c>
      <c r="DF5" s="227" t="s">
        <v>742</v>
      </c>
      <c r="DG5" s="228" t="s">
        <v>1102</v>
      </c>
      <c r="DH5" s="228" t="s">
        <v>740</v>
      </c>
      <c r="DI5" s="228" t="s">
        <v>977</v>
      </c>
      <c r="DJ5" s="226" t="s">
        <v>738</v>
      </c>
      <c r="DK5" s="227" t="s">
        <v>742</v>
      </c>
      <c r="DL5" s="228" t="s">
        <v>1102</v>
      </c>
      <c r="DM5" s="228" t="s">
        <v>740</v>
      </c>
      <c r="DN5" s="228" t="s">
        <v>977</v>
      </c>
      <c r="DO5" s="230" t="s">
        <v>738</v>
      </c>
      <c r="DP5" s="400" t="s">
        <v>95</v>
      </c>
      <c r="DQ5" s="404" t="s">
        <v>744</v>
      </c>
      <c r="DR5" s="404" t="s">
        <v>270</v>
      </c>
      <c r="DS5" s="404" t="s">
        <v>744</v>
      </c>
      <c r="DT5" s="405" t="s">
        <v>758</v>
      </c>
      <c r="DU5" s="404" t="s">
        <v>744</v>
      </c>
      <c r="DV5" s="405" t="s">
        <v>759</v>
      </c>
      <c r="DW5" s="404" t="s">
        <v>744</v>
      </c>
      <c r="DX5" s="405" t="s">
        <v>760</v>
      </c>
      <c r="DY5" s="404" t="s">
        <v>744</v>
      </c>
      <c r="DZ5" s="405" t="s">
        <v>761</v>
      </c>
      <c r="EA5" s="404" t="s">
        <v>744</v>
      </c>
      <c r="EB5" s="405" t="s">
        <v>762</v>
      </c>
      <c r="EC5" s="404" t="s">
        <v>744</v>
      </c>
      <c r="ED5" s="405" t="s">
        <v>763</v>
      </c>
      <c r="EE5" s="404" t="s">
        <v>744</v>
      </c>
      <c r="EF5" s="406" t="s">
        <v>764</v>
      </c>
      <c r="EG5" s="406" t="s">
        <v>764</v>
      </c>
      <c r="EH5" s="119" t="s">
        <v>1075</v>
      </c>
      <c r="EI5" s="119" t="s">
        <v>744</v>
      </c>
      <c r="EJ5" s="119" t="s">
        <v>1076</v>
      </c>
      <c r="EK5" s="119" t="s">
        <v>744</v>
      </c>
      <c r="EL5" s="261"/>
      <c r="EM5" s="262" t="s">
        <v>94</v>
      </c>
      <c r="EN5" s="263" t="s">
        <v>767</v>
      </c>
      <c r="EO5" s="263" t="s">
        <v>768</v>
      </c>
      <c r="EP5" s="263" t="s">
        <v>767</v>
      </c>
      <c r="EQ5" s="263" t="s">
        <v>769</v>
      </c>
      <c r="ER5" s="263" t="s">
        <v>767</v>
      </c>
      <c r="ES5" s="263" t="s">
        <v>770</v>
      </c>
      <c r="ET5" s="263" t="s">
        <v>771</v>
      </c>
    </row>
    <row r="6" spans="1:150">
      <c r="A6" s="407">
        <v>1</v>
      </c>
      <c r="B6" s="408">
        <v>2</v>
      </c>
      <c r="C6" s="408"/>
      <c r="D6" s="408">
        <v>3</v>
      </c>
      <c r="E6" s="409">
        <v>4</v>
      </c>
      <c r="F6" s="409">
        <v>5</v>
      </c>
      <c r="G6" s="409">
        <v>6</v>
      </c>
      <c r="H6" s="409">
        <v>5</v>
      </c>
      <c r="I6" s="409"/>
      <c r="J6" s="409">
        <v>6</v>
      </c>
      <c r="K6" s="409">
        <v>7</v>
      </c>
      <c r="L6" s="409"/>
      <c r="M6" s="409"/>
      <c r="N6" s="410">
        <v>9</v>
      </c>
      <c r="O6" s="409">
        <v>10</v>
      </c>
      <c r="P6" s="409"/>
      <c r="Q6" s="409"/>
      <c r="R6" s="409">
        <v>11</v>
      </c>
      <c r="S6" s="409">
        <v>6</v>
      </c>
      <c r="T6" s="409">
        <v>7</v>
      </c>
      <c r="U6" s="409">
        <v>8</v>
      </c>
      <c r="V6" s="409">
        <v>9</v>
      </c>
      <c r="W6" s="409"/>
      <c r="X6" s="409">
        <v>10</v>
      </c>
      <c r="Y6" s="409">
        <v>11</v>
      </c>
      <c r="Z6" s="409">
        <v>12</v>
      </c>
      <c r="AA6" s="409">
        <v>13</v>
      </c>
      <c r="AB6" s="409"/>
      <c r="AC6" s="409">
        <v>14</v>
      </c>
      <c r="AD6" s="409">
        <v>15</v>
      </c>
      <c r="AE6" s="409">
        <v>16</v>
      </c>
      <c r="AF6" s="409">
        <v>17</v>
      </c>
      <c r="AG6" s="409"/>
      <c r="AH6" s="409">
        <v>18</v>
      </c>
      <c r="AI6" s="409">
        <v>19</v>
      </c>
      <c r="AJ6" s="409">
        <v>20</v>
      </c>
      <c r="AK6" s="409">
        <v>21</v>
      </c>
      <c r="AL6" s="409"/>
      <c r="AM6" s="409">
        <v>22</v>
      </c>
      <c r="AN6" s="409">
        <v>19</v>
      </c>
      <c r="AO6" s="409">
        <v>20</v>
      </c>
      <c r="AP6" s="409">
        <v>21</v>
      </c>
      <c r="AQ6" s="409"/>
      <c r="AR6" s="409">
        <v>22</v>
      </c>
      <c r="AS6" s="409">
        <v>19</v>
      </c>
      <c r="AT6" s="409">
        <v>20</v>
      </c>
      <c r="AU6" s="409">
        <v>21</v>
      </c>
      <c r="AV6" s="409"/>
      <c r="AW6" s="409">
        <v>22</v>
      </c>
      <c r="AX6" s="409">
        <v>19</v>
      </c>
      <c r="AY6" s="409">
        <v>20</v>
      </c>
      <c r="AZ6" s="409">
        <v>21</v>
      </c>
      <c r="BA6" s="409"/>
      <c r="BB6" s="409">
        <v>22</v>
      </c>
      <c r="BC6" s="409">
        <v>19</v>
      </c>
      <c r="BD6" s="409">
        <v>20</v>
      </c>
      <c r="BE6" s="409">
        <v>21</v>
      </c>
      <c r="BF6" s="409"/>
      <c r="BG6" s="409">
        <v>22</v>
      </c>
      <c r="BH6" s="409">
        <v>19</v>
      </c>
      <c r="BI6" s="409">
        <v>20</v>
      </c>
      <c r="BJ6" s="409">
        <v>21</v>
      </c>
      <c r="BK6" s="409"/>
      <c r="BL6" s="409">
        <v>22</v>
      </c>
      <c r="BM6" s="409">
        <v>19</v>
      </c>
      <c r="BN6" s="409">
        <v>20</v>
      </c>
      <c r="BO6" s="409">
        <v>21</v>
      </c>
      <c r="BP6" s="409"/>
      <c r="BQ6" s="409">
        <v>22</v>
      </c>
      <c r="BR6" s="409">
        <v>19</v>
      </c>
      <c r="BS6" s="409">
        <v>20</v>
      </c>
      <c r="BT6" s="409">
        <v>21</v>
      </c>
      <c r="BU6" s="409"/>
      <c r="BV6" s="409">
        <v>22</v>
      </c>
      <c r="BW6" s="409">
        <v>19</v>
      </c>
      <c r="BX6" s="409">
        <v>20</v>
      </c>
      <c r="BY6" s="409">
        <v>21</v>
      </c>
      <c r="BZ6" s="409"/>
      <c r="CA6" s="409">
        <v>22</v>
      </c>
      <c r="CB6" s="409">
        <v>19</v>
      </c>
      <c r="CC6" s="409">
        <v>20</v>
      </c>
      <c r="CD6" s="409">
        <v>21</v>
      </c>
      <c r="CE6" s="409"/>
      <c r="CF6" s="409">
        <v>22</v>
      </c>
      <c r="CG6" s="409">
        <v>19</v>
      </c>
      <c r="CH6" s="409">
        <v>20</v>
      </c>
      <c r="CI6" s="409">
        <v>21</v>
      </c>
      <c r="CJ6" s="409"/>
      <c r="CK6" s="409">
        <v>22</v>
      </c>
      <c r="CL6" s="409">
        <v>19</v>
      </c>
      <c r="CM6" s="409">
        <v>20</v>
      </c>
      <c r="CN6" s="409">
        <v>21</v>
      </c>
      <c r="CO6" s="409"/>
      <c r="CP6" s="409">
        <v>22</v>
      </c>
      <c r="CQ6" s="409">
        <v>19</v>
      </c>
      <c r="CR6" s="409">
        <v>20</v>
      </c>
      <c r="CS6" s="409">
        <v>21</v>
      </c>
      <c r="CT6" s="409"/>
      <c r="CU6" s="409">
        <v>22</v>
      </c>
      <c r="CV6" s="409">
        <v>19</v>
      </c>
      <c r="CW6" s="409">
        <v>20</v>
      </c>
      <c r="CX6" s="409">
        <v>21</v>
      </c>
      <c r="CY6" s="409"/>
      <c r="CZ6" s="409">
        <v>22</v>
      </c>
      <c r="DA6" s="409">
        <v>19</v>
      </c>
      <c r="DB6" s="409">
        <v>20</v>
      </c>
      <c r="DC6" s="409">
        <v>21</v>
      </c>
      <c r="DD6" s="409"/>
      <c r="DE6" s="409">
        <v>22</v>
      </c>
      <c r="DF6" s="409">
        <v>19</v>
      </c>
      <c r="DG6" s="409">
        <v>20</v>
      </c>
      <c r="DH6" s="409">
        <v>21</v>
      </c>
      <c r="DI6" s="409"/>
      <c r="DJ6" s="409">
        <v>22</v>
      </c>
      <c r="DK6" s="409">
        <v>19</v>
      </c>
      <c r="DL6" s="409">
        <v>20</v>
      </c>
      <c r="DM6" s="409">
        <v>21</v>
      </c>
      <c r="DN6" s="409"/>
      <c r="DO6" s="411">
        <v>22</v>
      </c>
      <c r="DP6" s="400">
        <v>8</v>
      </c>
      <c r="DQ6" s="412">
        <v>9</v>
      </c>
      <c r="DR6" s="412">
        <v>10</v>
      </c>
      <c r="DS6" s="412">
        <v>11</v>
      </c>
      <c r="DT6" s="412">
        <v>12</v>
      </c>
      <c r="DU6" s="412">
        <v>13</v>
      </c>
      <c r="DV6" s="412">
        <v>14</v>
      </c>
      <c r="DW6" s="412">
        <v>15</v>
      </c>
      <c r="DX6" s="412">
        <v>16</v>
      </c>
      <c r="DY6" s="412">
        <v>17</v>
      </c>
      <c r="DZ6" s="412">
        <v>18</v>
      </c>
      <c r="EA6" s="412">
        <v>19</v>
      </c>
      <c r="EB6" s="412">
        <v>20</v>
      </c>
      <c r="EC6" s="412">
        <v>21</v>
      </c>
      <c r="ED6" s="412">
        <v>22</v>
      </c>
      <c r="EE6" s="412">
        <v>23</v>
      </c>
      <c r="EF6" s="11"/>
      <c r="EG6" s="11"/>
      <c r="EH6" s="11"/>
      <c r="EI6" s="11"/>
      <c r="EJ6" s="11"/>
      <c r="EK6" s="11"/>
      <c r="EL6" s="289"/>
      <c r="EM6" s="290"/>
      <c r="EN6" s="289"/>
      <c r="EO6" s="289"/>
      <c r="EP6" s="289"/>
      <c r="EQ6" s="289"/>
      <c r="ER6" s="289"/>
      <c r="ES6" s="289"/>
      <c r="ET6" s="289"/>
    </row>
    <row r="7" spans="1:150" ht="51">
      <c r="A7" s="413"/>
      <c r="B7" s="456" t="s">
        <v>1174</v>
      </c>
      <c r="C7" s="457"/>
      <c r="D7" s="458"/>
      <c r="E7" s="305"/>
      <c r="F7" s="305"/>
      <c r="G7" s="305"/>
      <c r="H7" s="278"/>
      <c r="I7" s="437">
        <f t="shared" ref="I7:I30" si="0">SUM(J7-G7/20)</f>
        <v>0</v>
      </c>
      <c r="J7" s="280">
        <f t="shared" ref="J7:J29" si="1">SUM((G7*6*21)/(8*20*100))+(G7/20)</f>
        <v>0</v>
      </c>
      <c r="K7" s="278"/>
      <c r="L7" s="351"/>
      <c r="M7" s="437">
        <f t="shared" ref="M7:M29" si="2">SUM(L7*I7)</f>
        <v>0</v>
      </c>
      <c r="N7" s="304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5"/>
      <c r="AP7" s="305"/>
      <c r="AQ7" s="305"/>
      <c r="AR7" s="305"/>
      <c r="AS7" s="305"/>
      <c r="AT7" s="305"/>
      <c r="AU7" s="305"/>
      <c r="AV7" s="305"/>
      <c r="AW7" s="305"/>
      <c r="AX7" s="305"/>
      <c r="AY7" s="305"/>
      <c r="AZ7" s="305"/>
      <c r="BA7" s="305"/>
      <c r="BB7" s="305"/>
      <c r="BC7" s="305"/>
      <c r="BD7" s="305"/>
      <c r="BE7" s="305"/>
      <c r="BF7" s="305"/>
      <c r="BG7" s="305"/>
      <c r="BH7" s="305"/>
      <c r="BI7" s="305"/>
      <c r="BJ7" s="305"/>
      <c r="BK7" s="305"/>
      <c r="BL7" s="305"/>
      <c r="BM7" s="305"/>
      <c r="BN7" s="305"/>
      <c r="BO7" s="305"/>
      <c r="BP7" s="305"/>
      <c r="BQ7" s="305"/>
      <c r="BR7" s="305"/>
      <c r="BS7" s="305"/>
      <c r="BT7" s="305"/>
      <c r="BU7" s="305"/>
      <c r="BV7" s="305"/>
      <c r="BW7" s="305"/>
      <c r="BX7" s="305"/>
      <c r="BY7" s="305"/>
      <c r="BZ7" s="305"/>
      <c r="CA7" s="305"/>
      <c r="CB7" s="305"/>
      <c r="CC7" s="305"/>
      <c r="CD7" s="305"/>
      <c r="CE7" s="305"/>
      <c r="CF7" s="305"/>
      <c r="CG7" s="305"/>
      <c r="CH7" s="305"/>
      <c r="CI7" s="305"/>
      <c r="CJ7" s="305"/>
      <c r="CK7" s="305"/>
      <c r="CL7" s="305"/>
      <c r="CM7" s="305"/>
      <c r="CN7" s="305"/>
      <c r="CO7" s="305"/>
      <c r="CP7" s="305"/>
      <c r="CQ7" s="305"/>
      <c r="CR7" s="305"/>
      <c r="CS7" s="305"/>
      <c r="CT7" s="305"/>
      <c r="CU7" s="305"/>
      <c r="CV7" s="305"/>
      <c r="CW7" s="305"/>
      <c r="CX7" s="305"/>
      <c r="CY7" s="305"/>
      <c r="CZ7" s="305"/>
      <c r="DA7" s="305"/>
      <c r="DB7" s="305"/>
      <c r="DC7" s="305"/>
      <c r="DD7" s="305"/>
      <c r="DE7" s="305"/>
      <c r="DF7" s="305"/>
      <c r="DG7" s="305"/>
      <c r="DH7" s="305"/>
      <c r="DI7" s="305"/>
      <c r="DJ7" s="305"/>
      <c r="DK7" s="305"/>
      <c r="DL7" s="305"/>
      <c r="DM7" s="305"/>
      <c r="DN7" s="305"/>
      <c r="DO7" s="339"/>
      <c r="DP7" s="354"/>
      <c r="DQ7" s="305"/>
      <c r="DR7" s="305"/>
      <c r="DS7" s="305"/>
      <c r="DT7" s="305"/>
      <c r="DU7" s="305"/>
      <c r="DV7" s="305"/>
      <c r="DW7" s="305"/>
      <c r="DX7" s="305"/>
      <c r="DY7" s="305"/>
      <c r="DZ7" s="305"/>
      <c r="EA7" s="305"/>
      <c r="EB7" s="305"/>
      <c r="EC7" s="305"/>
      <c r="ED7" s="305"/>
      <c r="EE7" s="305"/>
      <c r="EF7" s="278"/>
      <c r="EG7" s="278"/>
      <c r="EH7" s="417"/>
      <c r="EI7" s="417"/>
      <c r="EJ7" s="417"/>
      <c r="EK7" s="417"/>
      <c r="EL7" s="289"/>
      <c r="EM7" s="290"/>
      <c r="EN7" s="289"/>
      <c r="EO7" s="289"/>
      <c r="EP7" s="289"/>
      <c r="EQ7" s="289"/>
      <c r="ER7" s="289"/>
      <c r="ES7" s="289"/>
      <c r="ET7" s="289"/>
    </row>
    <row r="8" spans="1:150" ht="78.75">
      <c r="A8" s="459">
        <v>1</v>
      </c>
      <c r="B8" s="419" t="s">
        <v>1175</v>
      </c>
      <c r="C8" s="459" t="s">
        <v>1176</v>
      </c>
      <c r="D8" s="418" t="s">
        <v>1177</v>
      </c>
      <c r="E8" s="460">
        <v>42500</v>
      </c>
      <c r="F8" s="460">
        <v>5000</v>
      </c>
      <c r="G8" s="357">
        <f t="shared" ref="G8:G28" si="3">SUM(E8:F8)</f>
        <v>47500</v>
      </c>
      <c r="H8" s="278"/>
      <c r="I8" s="437">
        <f t="shared" si="0"/>
        <v>374.0625</v>
      </c>
      <c r="J8" s="280">
        <f t="shared" si="1"/>
        <v>2749.0625</v>
      </c>
      <c r="K8" s="460" t="s">
        <v>1178</v>
      </c>
      <c r="L8" s="351">
        <v>10</v>
      </c>
      <c r="M8" s="437">
        <f t="shared" si="2"/>
        <v>3740.625</v>
      </c>
      <c r="N8" s="280">
        <f t="shared" ref="N8:N28" si="4">SUM(L8*J8)</f>
        <v>27490.625</v>
      </c>
      <c r="O8" s="279">
        <f t="shared" ref="O8:O28" si="5">SUM(P8:Q8)</f>
        <v>25186</v>
      </c>
      <c r="P8" s="279">
        <f t="shared" ref="P8:R28" si="6">SUM(U8,Z8,AE8,AJ8,AO8,AT8,AY8,BD8,BI8,BN8,BS8,BX8,CC8,CH8,CM8,CR8,CW8,DB8,DG8,DL8)</f>
        <v>21375</v>
      </c>
      <c r="Q8" s="279">
        <f t="shared" si="6"/>
        <v>3811</v>
      </c>
      <c r="R8" s="279">
        <f t="shared" si="6"/>
        <v>0</v>
      </c>
      <c r="S8" s="461">
        <v>39576</v>
      </c>
      <c r="T8" s="305" t="s">
        <v>1179</v>
      </c>
      <c r="U8" s="305">
        <v>2375</v>
      </c>
      <c r="V8" s="305">
        <v>819</v>
      </c>
      <c r="W8" s="305"/>
      <c r="X8" s="296">
        <f t="shared" ref="X8:X28" si="7">SUM(U8:W8)</f>
        <v>3194</v>
      </c>
      <c r="Y8" s="366">
        <v>40058</v>
      </c>
      <c r="Z8" s="305">
        <v>2375</v>
      </c>
      <c r="AA8" s="305">
        <v>374</v>
      </c>
      <c r="AB8" s="305"/>
      <c r="AC8" s="296">
        <f t="shared" ref="AC8:AC28" si="8">SUM(Z8:AB8)</f>
        <v>2749</v>
      </c>
      <c r="AD8" s="358" t="s">
        <v>847</v>
      </c>
      <c r="AE8" s="305">
        <v>2375</v>
      </c>
      <c r="AF8" s="305">
        <v>374</v>
      </c>
      <c r="AG8" s="305"/>
      <c r="AH8" s="296">
        <f t="shared" ref="AH8:AH28" si="9">SUM(AE8:AG8)</f>
        <v>2749</v>
      </c>
      <c r="AI8" s="305" t="s">
        <v>848</v>
      </c>
      <c r="AJ8" s="305">
        <v>2375</v>
      </c>
      <c r="AK8" s="305">
        <v>374</v>
      </c>
      <c r="AL8" s="305"/>
      <c r="AM8" s="296">
        <f t="shared" ref="AM8:AM28" si="10">SUM(AJ8:AL8)</f>
        <v>2749</v>
      </c>
      <c r="AN8" s="358" t="s">
        <v>910</v>
      </c>
      <c r="AO8" s="305">
        <v>2375</v>
      </c>
      <c r="AP8" s="305">
        <v>374</v>
      </c>
      <c r="AQ8" s="305"/>
      <c r="AR8" s="296">
        <f t="shared" ref="AR8:AR28" si="11">SUM(AO8:AQ8)</f>
        <v>2749</v>
      </c>
      <c r="AS8" s="366">
        <v>40239</v>
      </c>
      <c r="AT8" s="305">
        <v>2375</v>
      </c>
      <c r="AU8" s="305">
        <v>374</v>
      </c>
      <c r="AV8" s="305"/>
      <c r="AW8" s="296">
        <f t="shared" ref="AW8:AW28" si="12">SUM(AT8:AV8)</f>
        <v>2749</v>
      </c>
      <c r="AX8" s="305" t="s">
        <v>853</v>
      </c>
      <c r="AY8" s="305">
        <v>2375</v>
      </c>
      <c r="AZ8" s="305">
        <v>374</v>
      </c>
      <c r="BA8" s="305"/>
      <c r="BB8" s="296">
        <f t="shared" ref="BB8:BB28" si="13">SUM(AY8:BA8)</f>
        <v>2749</v>
      </c>
      <c r="BC8" s="305" t="s">
        <v>995</v>
      </c>
      <c r="BD8" s="305">
        <v>4750</v>
      </c>
      <c r="BE8" s="305">
        <v>748</v>
      </c>
      <c r="BF8" s="305"/>
      <c r="BG8" s="296">
        <f>SUM(BD8:BF8)</f>
        <v>5498</v>
      </c>
      <c r="BH8" s="305"/>
      <c r="BI8" s="305"/>
      <c r="BJ8" s="305"/>
      <c r="BK8" s="305"/>
      <c r="BL8" s="296">
        <f>SUM(BI8:BK8)</f>
        <v>0</v>
      </c>
      <c r="BM8" s="305"/>
      <c r="BN8" s="305"/>
      <c r="BO8" s="305"/>
      <c r="BP8" s="305"/>
      <c r="BQ8" s="305"/>
      <c r="BR8" s="305"/>
      <c r="BS8" s="305"/>
      <c r="BT8" s="305"/>
      <c r="BU8" s="305"/>
      <c r="BV8" s="305"/>
      <c r="BW8" s="305"/>
      <c r="BX8" s="305"/>
      <c r="BY8" s="305"/>
      <c r="BZ8" s="305"/>
      <c r="CA8" s="305"/>
      <c r="CB8" s="305"/>
      <c r="CC8" s="305"/>
      <c r="CD8" s="305"/>
      <c r="CE8" s="305"/>
      <c r="CF8" s="305"/>
      <c r="CG8" s="305"/>
      <c r="CH8" s="305"/>
      <c r="CI8" s="305"/>
      <c r="CJ8" s="305"/>
      <c r="CK8" s="305"/>
      <c r="CL8" s="305"/>
      <c r="CM8" s="305"/>
      <c r="CN8" s="305"/>
      <c r="CO8" s="305"/>
      <c r="CP8" s="305"/>
      <c r="CQ8" s="305"/>
      <c r="CR8" s="305"/>
      <c r="CS8" s="305"/>
      <c r="CT8" s="305"/>
      <c r="CU8" s="305"/>
      <c r="CV8" s="305"/>
      <c r="CW8" s="305"/>
      <c r="CX8" s="305"/>
      <c r="CY8" s="305"/>
      <c r="CZ8" s="305"/>
      <c r="DA8" s="305"/>
      <c r="DB8" s="305"/>
      <c r="DC8" s="305"/>
      <c r="DD8" s="305"/>
      <c r="DE8" s="305"/>
      <c r="DF8" s="305"/>
      <c r="DG8" s="305"/>
      <c r="DH8" s="305"/>
      <c r="DI8" s="305"/>
      <c r="DJ8" s="305"/>
      <c r="DK8" s="305"/>
      <c r="DL8" s="305"/>
      <c r="DM8" s="305"/>
      <c r="DN8" s="305"/>
      <c r="DO8" s="339"/>
      <c r="DP8" s="354"/>
      <c r="DQ8" s="305"/>
      <c r="DR8" s="305">
        <v>1</v>
      </c>
      <c r="DS8" s="305">
        <v>47500</v>
      </c>
      <c r="DT8" s="305"/>
      <c r="DU8" s="305"/>
      <c r="DV8" s="305">
        <v>1</v>
      </c>
      <c r="DW8" s="305">
        <v>47500</v>
      </c>
      <c r="DX8" s="305"/>
      <c r="DY8" s="305"/>
      <c r="DZ8" s="305"/>
      <c r="EA8" s="305"/>
      <c r="EB8" s="305"/>
      <c r="EC8" s="305"/>
      <c r="ED8" s="305"/>
      <c r="EE8" s="305"/>
      <c r="EF8" s="423">
        <f t="shared" ref="EF8:EG28" si="14">SUM(ED8,EB8,DZ8,DX8,DV8,DT8)</f>
        <v>1</v>
      </c>
      <c r="EG8" s="423">
        <f t="shared" si="14"/>
        <v>47500</v>
      </c>
      <c r="EH8" s="462">
        <v>1</v>
      </c>
      <c r="EI8" s="417">
        <v>47500</v>
      </c>
      <c r="EJ8" s="417"/>
      <c r="EK8" s="417"/>
      <c r="EL8" s="289"/>
      <c r="EM8" s="290"/>
      <c r="EN8" s="289"/>
      <c r="EO8" s="289">
        <v>1</v>
      </c>
      <c r="EP8" s="289">
        <v>47500</v>
      </c>
      <c r="EQ8" s="289"/>
      <c r="ER8" s="289"/>
      <c r="ES8" s="289"/>
      <c r="ET8" s="289"/>
    </row>
    <row r="9" spans="1:150" ht="115.5">
      <c r="A9" s="459">
        <v>2</v>
      </c>
      <c r="B9" s="419" t="s">
        <v>1180</v>
      </c>
      <c r="C9" s="459" t="s">
        <v>1181</v>
      </c>
      <c r="D9" s="418" t="s">
        <v>1105</v>
      </c>
      <c r="E9" s="460">
        <v>42500</v>
      </c>
      <c r="F9" s="460">
        <v>5000</v>
      </c>
      <c r="G9" s="357">
        <f t="shared" si="3"/>
        <v>47500</v>
      </c>
      <c r="H9" s="278"/>
      <c r="I9" s="437">
        <f t="shared" si="0"/>
        <v>374.0625</v>
      </c>
      <c r="J9" s="280">
        <f t="shared" si="1"/>
        <v>2749.0625</v>
      </c>
      <c r="K9" s="460" t="s">
        <v>1182</v>
      </c>
      <c r="L9" s="351">
        <v>10</v>
      </c>
      <c r="M9" s="437">
        <f t="shared" si="2"/>
        <v>3740.625</v>
      </c>
      <c r="N9" s="280">
        <f t="shared" si="4"/>
        <v>27490.625</v>
      </c>
      <c r="O9" s="279">
        <f t="shared" si="5"/>
        <v>16939</v>
      </c>
      <c r="P9" s="279">
        <f t="shared" si="6"/>
        <v>13876</v>
      </c>
      <c r="Q9" s="279">
        <f t="shared" si="6"/>
        <v>3063</v>
      </c>
      <c r="R9" s="279">
        <f t="shared" si="6"/>
        <v>0</v>
      </c>
      <c r="S9" s="463">
        <v>39576</v>
      </c>
      <c r="T9" s="305" t="s">
        <v>1179</v>
      </c>
      <c r="U9" s="305">
        <v>2375</v>
      </c>
      <c r="V9" s="305">
        <v>819</v>
      </c>
      <c r="W9" s="305"/>
      <c r="X9" s="296">
        <f t="shared" si="7"/>
        <v>3194</v>
      </c>
      <c r="Y9" s="358" t="s">
        <v>847</v>
      </c>
      <c r="Z9" s="305">
        <v>4750</v>
      </c>
      <c r="AA9" s="305">
        <v>748</v>
      </c>
      <c r="AB9" s="305"/>
      <c r="AC9" s="296">
        <f t="shared" si="8"/>
        <v>5498</v>
      </c>
      <c r="AD9" s="305" t="s">
        <v>848</v>
      </c>
      <c r="AE9" s="305">
        <v>2375</v>
      </c>
      <c r="AF9" s="305">
        <v>374</v>
      </c>
      <c r="AG9" s="305"/>
      <c r="AH9" s="296">
        <f t="shared" si="9"/>
        <v>2749</v>
      </c>
      <c r="AI9" s="358" t="s">
        <v>910</v>
      </c>
      <c r="AJ9" s="305">
        <v>2375</v>
      </c>
      <c r="AK9" s="305">
        <v>374</v>
      </c>
      <c r="AL9" s="305"/>
      <c r="AM9" s="296">
        <f t="shared" si="10"/>
        <v>2749</v>
      </c>
      <c r="AN9" s="305" t="s">
        <v>853</v>
      </c>
      <c r="AO9" s="305">
        <v>2001</v>
      </c>
      <c r="AP9" s="305">
        <v>748</v>
      </c>
      <c r="AQ9" s="305"/>
      <c r="AR9" s="296">
        <f t="shared" si="11"/>
        <v>2749</v>
      </c>
      <c r="AS9" s="305"/>
      <c r="AT9" s="305"/>
      <c r="AU9" s="305"/>
      <c r="AV9" s="305"/>
      <c r="AW9" s="296">
        <f t="shared" si="12"/>
        <v>0</v>
      </c>
      <c r="AX9" s="305"/>
      <c r="AY9" s="305"/>
      <c r="AZ9" s="305"/>
      <c r="BA9" s="305"/>
      <c r="BB9" s="296">
        <f t="shared" si="13"/>
        <v>0</v>
      </c>
      <c r="BC9" s="305"/>
      <c r="BD9" s="305"/>
      <c r="BE9" s="305"/>
      <c r="BF9" s="305"/>
      <c r="BG9" s="296">
        <f>SUM(BD9:BF9)</f>
        <v>0</v>
      </c>
      <c r="BH9" s="305"/>
      <c r="BI9" s="305"/>
      <c r="BJ9" s="305"/>
      <c r="BK9" s="305"/>
      <c r="BL9" s="296">
        <f>SUM(BI9:BK9)</f>
        <v>0</v>
      </c>
      <c r="BM9" s="305"/>
      <c r="BN9" s="305"/>
      <c r="BO9" s="305"/>
      <c r="BP9" s="305"/>
      <c r="BQ9" s="305"/>
      <c r="BR9" s="305"/>
      <c r="BS9" s="305"/>
      <c r="BT9" s="305"/>
      <c r="BU9" s="305"/>
      <c r="BV9" s="305"/>
      <c r="BW9" s="305"/>
      <c r="BX9" s="305"/>
      <c r="BY9" s="305"/>
      <c r="BZ9" s="305"/>
      <c r="CA9" s="305"/>
      <c r="CB9" s="305"/>
      <c r="CC9" s="305"/>
      <c r="CD9" s="305"/>
      <c r="CE9" s="305"/>
      <c r="CF9" s="305"/>
      <c r="CG9" s="305"/>
      <c r="CH9" s="305"/>
      <c r="CI9" s="305"/>
      <c r="CJ9" s="305"/>
      <c r="CK9" s="305"/>
      <c r="CL9" s="305"/>
      <c r="CM9" s="305"/>
      <c r="CN9" s="305"/>
      <c r="CO9" s="305"/>
      <c r="CP9" s="305"/>
      <c r="CQ9" s="305"/>
      <c r="CR9" s="305"/>
      <c r="CS9" s="305"/>
      <c r="CT9" s="305"/>
      <c r="CU9" s="305"/>
      <c r="CV9" s="305"/>
      <c r="CW9" s="305"/>
      <c r="CX9" s="305"/>
      <c r="CY9" s="305"/>
      <c r="CZ9" s="305"/>
      <c r="DA9" s="305"/>
      <c r="DB9" s="305"/>
      <c r="DC9" s="305"/>
      <c r="DD9" s="305"/>
      <c r="DE9" s="305"/>
      <c r="DF9" s="305"/>
      <c r="DG9" s="305"/>
      <c r="DH9" s="305"/>
      <c r="DI9" s="305"/>
      <c r="DJ9" s="305"/>
      <c r="DK9" s="305"/>
      <c r="DL9" s="305"/>
      <c r="DM9" s="305"/>
      <c r="DN9" s="305"/>
      <c r="DO9" s="339"/>
      <c r="DP9" s="354">
        <v>1</v>
      </c>
      <c r="DQ9" s="305">
        <v>47500</v>
      </c>
      <c r="DR9" s="305"/>
      <c r="DS9" s="305"/>
      <c r="DT9" s="305">
        <v>1</v>
      </c>
      <c r="DU9" s="305">
        <v>47500</v>
      </c>
      <c r="DV9" s="305"/>
      <c r="DW9" s="305"/>
      <c r="DX9" s="305"/>
      <c r="DY9" s="305"/>
      <c r="DZ9" s="305"/>
      <c r="EA9" s="305"/>
      <c r="EB9" s="305"/>
      <c r="EC9" s="305"/>
      <c r="ED9" s="305"/>
      <c r="EE9" s="305"/>
      <c r="EF9" s="423">
        <f t="shared" si="14"/>
        <v>1</v>
      </c>
      <c r="EG9" s="423">
        <f t="shared" si="14"/>
        <v>47500</v>
      </c>
      <c r="EH9" s="462"/>
      <c r="EI9" s="417"/>
      <c r="EJ9" s="417">
        <v>1</v>
      </c>
      <c r="EK9" s="417">
        <v>47500</v>
      </c>
      <c r="EL9" s="289"/>
      <c r="EM9" s="290"/>
      <c r="EN9" s="289"/>
      <c r="EO9" s="289">
        <v>1</v>
      </c>
      <c r="EP9" s="289">
        <v>47500</v>
      </c>
      <c r="EQ9" s="289"/>
      <c r="ER9" s="289"/>
      <c r="ES9" s="289"/>
      <c r="ET9" s="289"/>
    </row>
    <row r="10" spans="1:150" ht="82.5">
      <c r="A10" s="459">
        <v>3</v>
      </c>
      <c r="B10" s="419" t="s">
        <v>1183</v>
      </c>
      <c r="C10" s="459" t="s">
        <v>1184</v>
      </c>
      <c r="D10" s="418" t="s">
        <v>1105</v>
      </c>
      <c r="E10" s="460">
        <v>42500</v>
      </c>
      <c r="F10" s="460">
        <v>5000</v>
      </c>
      <c r="G10" s="357">
        <f t="shared" si="3"/>
        <v>47500</v>
      </c>
      <c r="H10" s="278"/>
      <c r="I10" s="437">
        <f t="shared" si="0"/>
        <v>374.0625</v>
      </c>
      <c r="J10" s="280">
        <f t="shared" si="1"/>
        <v>2749.0625</v>
      </c>
      <c r="K10" s="460" t="s">
        <v>1185</v>
      </c>
      <c r="L10" s="351">
        <v>10</v>
      </c>
      <c r="M10" s="437">
        <f t="shared" si="2"/>
        <v>3740.625</v>
      </c>
      <c r="N10" s="280">
        <f t="shared" si="4"/>
        <v>27490.625</v>
      </c>
      <c r="O10" s="279">
        <f t="shared" si="5"/>
        <v>25162</v>
      </c>
      <c r="P10" s="279">
        <f t="shared" si="6"/>
        <v>21351</v>
      </c>
      <c r="Q10" s="279">
        <f t="shared" si="6"/>
        <v>3811</v>
      </c>
      <c r="R10" s="279">
        <f t="shared" si="6"/>
        <v>0</v>
      </c>
      <c r="S10" s="461">
        <v>39576</v>
      </c>
      <c r="T10" s="358" t="s">
        <v>847</v>
      </c>
      <c r="U10" s="305">
        <v>7101</v>
      </c>
      <c r="V10" s="305">
        <v>1567</v>
      </c>
      <c r="W10" s="305"/>
      <c r="X10" s="296">
        <f t="shared" si="7"/>
        <v>8668</v>
      </c>
      <c r="Y10" s="305" t="s">
        <v>848</v>
      </c>
      <c r="Z10" s="305">
        <v>2375</v>
      </c>
      <c r="AA10" s="305">
        <v>374</v>
      </c>
      <c r="AB10" s="305"/>
      <c r="AC10" s="296">
        <f t="shared" si="8"/>
        <v>2749</v>
      </c>
      <c r="AD10" s="358" t="s">
        <v>910</v>
      </c>
      <c r="AE10" s="305">
        <v>2375</v>
      </c>
      <c r="AF10" s="305">
        <v>374</v>
      </c>
      <c r="AG10" s="305"/>
      <c r="AH10" s="296">
        <f t="shared" si="9"/>
        <v>2749</v>
      </c>
      <c r="AI10" s="366">
        <v>40239</v>
      </c>
      <c r="AJ10" s="305">
        <v>2375</v>
      </c>
      <c r="AK10" s="305">
        <v>374</v>
      </c>
      <c r="AL10" s="305"/>
      <c r="AM10" s="296">
        <f t="shared" si="10"/>
        <v>2749</v>
      </c>
      <c r="AN10" s="305" t="s">
        <v>853</v>
      </c>
      <c r="AO10" s="305">
        <v>2375</v>
      </c>
      <c r="AP10" s="305">
        <v>374</v>
      </c>
      <c r="AQ10" s="305"/>
      <c r="AR10" s="296">
        <f t="shared" si="11"/>
        <v>2749</v>
      </c>
      <c r="AS10" s="366">
        <v>40490</v>
      </c>
      <c r="AT10" s="305">
        <v>2375</v>
      </c>
      <c r="AU10" s="305">
        <v>374</v>
      </c>
      <c r="AV10" s="305"/>
      <c r="AW10" s="296">
        <f t="shared" si="12"/>
        <v>2749</v>
      </c>
      <c r="AX10" s="305" t="s">
        <v>995</v>
      </c>
      <c r="AY10" s="305">
        <v>2375</v>
      </c>
      <c r="AZ10" s="305">
        <v>374</v>
      </c>
      <c r="BA10" s="305"/>
      <c r="BB10" s="296">
        <f t="shared" si="13"/>
        <v>2749</v>
      </c>
      <c r="BC10" s="305"/>
      <c r="BD10" s="305"/>
      <c r="BE10" s="305"/>
      <c r="BF10" s="305"/>
      <c r="BG10" s="296">
        <f>SUM(BD10:BF10)</f>
        <v>0</v>
      </c>
      <c r="BH10" s="305"/>
      <c r="BI10" s="305"/>
      <c r="BJ10" s="305"/>
      <c r="BK10" s="305"/>
      <c r="BL10" s="296">
        <f>SUM(BI10:BK10)</f>
        <v>0</v>
      </c>
      <c r="BM10" s="305"/>
      <c r="BN10" s="305"/>
      <c r="BO10" s="305"/>
      <c r="BP10" s="305"/>
      <c r="BQ10" s="305"/>
      <c r="BR10" s="305"/>
      <c r="BS10" s="305"/>
      <c r="BT10" s="305"/>
      <c r="BU10" s="305"/>
      <c r="BV10" s="305"/>
      <c r="BW10" s="305"/>
      <c r="BX10" s="305"/>
      <c r="BY10" s="305"/>
      <c r="BZ10" s="305"/>
      <c r="CA10" s="305"/>
      <c r="CB10" s="305"/>
      <c r="CC10" s="305"/>
      <c r="CD10" s="305"/>
      <c r="CE10" s="305"/>
      <c r="CF10" s="305"/>
      <c r="CG10" s="305"/>
      <c r="CH10" s="305"/>
      <c r="CI10" s="305"/>
      <c r="CJ10" s="305"/>
      <c r="CK10" s="305"/>
      <c r="CL10" s="305"/>
      <c r="CM10" s="305"/>
      <c r="CN10" s="305"/>
      <c r="CO10" s="305"/>
      <c r="CP10" s="305"/>
      <c r="CQ10" s="305"/>
      <c r="CR10" s="305"/>
      <c r="CS10" s="305"/>
      <c r="CT10" s="305"/>
      <c r="CU10" s="305"/>
      <c r="CV10" s="305"/>
      <c r="CW10" s="305"/>
      <c r="CX10" s="305"/>
      <c r="CY10" s="305"/>
      <c r="CZ10" s="305"/>
      <c r="DA10" s="305"/>
      <c r="DB10" s="305"/>
      <c r="DC10" s="305"/>
      <c r="DD10" s="305"/>
      <c r="DE10" s="305"/>
      <c r="DF10" s="305"/>
      <c r="DG10" s="305"/>
      <c r="DH10" s="305"/>
      <c r="DI10" s="305"/>
      <c r="DJ10" s="305"/>
      <c r="DK10" s="305"/>
      <c r="DL10" s="305"/>
      <c r="DM10" s="305"/>
      <c r="DN10" s="305"/>
      <c r="DO10" s="339"/>
      <c r="DP10" s="354">
        <v>1</v>
      </c>
      <c r="DQ10" s="305">
        <v>47500</v>
      </c>
      <c r="DR10" s="305"/>
      <c r="DS10" s="305"/>
      <c r="DT10" s="305">
        <v>1</v>
      </c>
      <c r="DU10" s="305">
        <v>47500</v>
      </c>
      <c r="DV10" s="305"/>
      <c r="DW10" s="305"/>
      <c r="DX10" s="305"/>
      <c r="DY10" s="305"/>
      <c r="DZ10" s="305"/>
      <c r="EA10" s="305"/>
      <c r="EB10" s="305"/>
      <c r="EC10" s="305"/>
      <c r="ED10" s="305"/>
      <c r="EE10" s="305"/>
      <c r="EF10" s="423">
        <f t="shared" si="14"/>
        <v>1</v>
      </c>
      <c r="EG10" s="423">
        <f t="shared" si="14"/>
        <v>47500</v>
      </c>
      <c r="EH10" s="462">
        <v>1</v>
      </c>
      <c r="EI10" s="417">
        <v>47500</v>
      </c>
      <c r="EJ10" s="417"/>
      <c r="EK10" s="417"/>
      <c r="EL10" s="289"/>
      <c r="EM10" s="290">
        <v>1</v>
      </c>
      <c r="EN10" s="289"/>
      <c r="EO10" s="289"/>
      <c r="EP10" s="289"/>
      <c r="EQ10" s="289"/>
      <c r="ER10" s="289"/>
      <c r="ES10" s="289"/>
      <c r="ET10" s="289"/>
    </row>
    <row r="11" spans="1:150" ht="66">
      <c r="A11" s="459">
        <v>4</v>
      </c>
      <c r="B11" s="419" t="s">
        <v>1186</v>
      </c>
      <c r="C11" s="459" t="s">
        <v>1187</v>
      </c>
      <c r="D11" s="418" t="s">
        <v>1188</v>
      </c>
      <c r="E11" s="460">
        <v>29750</v>
      </c>
      <c r="F11" s="460">
        <v>3500</v>
      </c>
      <c r="G11" s="357">
        <f t="shared" si="3"/>
        <v>33250</v>
      </c>
      <c r="H11" s="278"/>
      <c r="I11" s="437">
        <f t="shared" si="0"/>
        <v>261.84375</v>
      </c>
      <c r="J11" s="280">
        <f t="shared" si="1"/>
        <v>1924.34375</v>
      </c>
      <c r="K11" s="460" t="s">
        <v>1189</v>
      </c>
      <c r="L11" s="351">
        <v>10</v>
      </c>
      <c r="M11" s="437">
        <f t="shared" si="2"/>
        <v>2618.4375</v>
      </c>
      <c r="N11" s="280">
        <f t="shared" si="4"/>
        <v>19243.4375</v>
      </c>
      <c r="O11" s="279">
        <f t="shared" si="5"/>
        <v>13475</v>
      </c>
      <c r="P11" s="279">
        <f t="shared" si="6"/>
        <v>10805</v>
      </c>
      <c r="Q11" s="279">
        <f t="shared" si="6"/>
        <v>2670</v>
      </c>
      <c r="R11" s="279">
        <f t="shared" si="6"/>
        <v>0</v>
      </c>
      <c r="S11" s="461">
        <v>39576</v>
      </c>
      <c r="T11" s="358" t="s">
        <v>847</v>
      </c>
      <c r="U11" s="305">
        <v>827</v>
      </c>
      <c r="V11" s="305">
        <v>1098</v>
      </c>
      <c r="W11" s="305"/>
      <c r="X11" s="296">
        <f t="shared" si="7"/>
        <v>1925</v>
      </c>
      <c r="Y11" s="305" t="s">
        <v>848</v>
      </c>
      <c r="Z11" s="305">
        <v>1663</v>
      </c>
      <c r="AA11" s="305">
        <v>262</v>
      </c>
      <c r="AB11" s="305"/>
      <c r="AC11" s="296">
        <f t="shared" si="8"/>
        <v>1925</v>
      </c>
      <c r="AD11" s="358" t="s">
        <v>910</v>
      </c>
      <c r="AE11" s="305">
        <v>1663</v>
      </c>
      <c r="AF11" s="305">
        <v>262</v>
      </c>
      <c r="AG11" s="305"/>
      <c r="AH11" s="296">
        <f t="shared" si="9"/>
        <v>1925</v>
      </c>
      <c r="AI11" s="366">
        <v>40239</v>
      </c>
      <c r="AJ11" s="305">
        <v>1663</v>
      </c>
      <c r="AK11" s="305">
        <v>262</v>
      </c>
      <c r="AL11" s="305"/>
      <c r="AM11" s="296">
        <f t="shared" si="10"/>
        <v>1925</v>
      </c>
      <c r="AN11" s="305" t="s">
        <v>853</v>
      </c>
      <c r="AO11" s="305">
        <v>1663</v>
      </c>
      <c r="AP11" s="305">
        <v>262</v>
      </c>
      <c r="AQ11" s="305"/>
      <c r="AR11" s="296">
        <f t="shared" si="11"/>
        <v>1925</v>
      </c>
      <c r="AS11" s="366">
        <v>40490</v>
      </c>
      <c r="AT11" s="305">
        <v>1663</v>
      </c>
      <c r="AU11" s="305">
        <v>262</v>
      </c>
      <c r="AV11" s="305"/>
      <c r="AW11" s="296">
        <f t="shared" si="12"/>
        <v>1925</v>
      </c>
      <c r="AX11" s="305" t="s">
        <v>995</v>
      </c>
      <c r="AY11" s="305">
        <v>1663</v>
      </c>
      <c r="AZ11" s="305">
        <v>262</v>
      </c>
      <c r="BA11" s="305"/>
      <c r="BB11" s="296">
        <f t="shared" si="13"/>
        <v>1925</v>
      </c>
      <c r="BC11" s="305"/>
      <c r="BD11" s="305"/>
      <c r="BE11" s="305"/>
      <c r="BF11" s="305"/>
      <c r="BG11" s="296">
        <f>SUM(BD11:BF11)</f>
        <v>0</v>
      </c>
      <c r="BH11" s="305"/>
      <c r="BI11" s="305"/>
      <c r="BJ11" s="305"/>
      <c r="BK11" s="305"/>
      <c r="BL11" s="296">
        <f>SUM(BI11:BK11)</f>
        <v>0</v>
      </c>
      <c r="BM11" s="305"/>
      <c r="BN11" s="305"/>
      <c r="BO11" s="305"/>
      <c r="BP11" s="305"/>
      <c r="BQ11" s="305"/>
      <c r="BR11" s="305"/>
      <c r="BS11" s="305"/>
      <c r="BT11" s="305"/>
      <c r="BU11" s="305"/>
      <c r="BV11" s="305"/>
      <c r="BW11" s="305"/>
      <c r="BX11" s="305"/>
      <c r="BY11" s="305"/>
      <c r="BZ11" s="305"/>
      <c r="CA11" s="305"/>
      <c r="CB11" s="305"/>
      <c r="CC11" s="305"/>
      <c r="CD11" s="305"/>
      <c r="CE11" s="305"/>
      <c r="CF11" s="305"/>
      <c r="CG11" s="305"/>
      <c r="CH11" s="305"/>
      <c r="CI11" s="305"/>
      <c r="CJ11" s="305"/>
      <c r="CK11" s="305"/>
      <c r="CL11" s="305"/>
      <c r="CM11" s="305"/>
      <c r="CN11" s="305"/>
      <c r="CO11" s="305"/>
      <c r="CP11" s="305"/>
      <c r="CQ11" s="305"/>
      <c r="CR11" s="305"/>
      <c r="CS11" s="305"/>
      <c r="CT11" s="305"/>
      <c r="CU11" s="305"/>
      <c r="CV11" s="305"/>
      <c r="CW11" s="305"/>
      <c r="CX11" s="305"/>
      <c r="CY11" s="305"/>
      <c r="CZ11" s="305"/>
      <c r="DA11" s="305"/>
      <c r="DB11" s="305"/>
      <c r="DC11" s="305"/>
      <c r="DD11" s="305"/>
      <c r="DE11" s="305"/>
      <c r="DF11" s="305"/>
      <c r="DG11" s="305"/>
      <c r="DH11" s="305"/>
      <c r="DI11" s="305"/>
      <c r="DJ11" s="305"/>
      <c r="DK11" s="305"/>
      <c r="DL11" s="305"/>
      <c r="DM11" s="305"/>
      <c r="DN11" s="305"/>
      <c r="DO11" s="339"/>
      <c r="DP11" s="354">
        <v>1</v>
      </c>
      <c r="DQ11" s="305">
        <v>33250</v>
      </c>
      <c r="DR11" s="305"/>
      <c r="DS11" s="305"/>
      <c r="DT11" s="305"/>
      <c r="DU11" s="305"/>
      <c r="DV11" s="305"/>
      <c r="DW11" s="305"/>
      <c r="DX11" s="305">
        <v>1</v>
      </c>
      <c r="DY11" s="305">
        <v>33250</v>
      </c>
      <c r="DZ11" s="305"/>
      <c r="EA11" s="305"/>
      <c r="EB11" s="305"/>
      <c r="EC11" s="305"/>
      <c r="ED11" s="305"/>
      <c r="EE11" s="305"/>
      <c r="EF11" s="423">
        <f t="shared" si="14"/>
        <v>1</v>
      </c>
      <c r="EG11" s="423">
        <f t="shared" si="14"/>
        <v>33250</v>
      </c>
      <c r="EH11" s="462">
        <v>1</v>
      </c>
      <c r="EI11" s="417">
        <v>33250</v>
      </c>
      <c r="EJ11" s="417"/>
      <c r="EK11" s="417"/>
      <c r="EL11" s="289"/>
      <c r="EM11" s="290">
        <v>1</v>
      </c>
      <c r="EN11" s="289"/>
      <c r="EO11" s="289"/>
      <c r="EP11" s="289"/>
      <c r="EQ11" s="289"/>
      <c r="ER11" s="289"/>
      <c r="ES11" s="289"/>
      <c r="ET11" s="289"/>
    </row>
    <row r="12" spans="1:150" ht="82.5">
      <c r="A12" s="459">
        <v>5</v>
      </c>
      <c r="B12" s="419" t="s">
        <v>1190</v>
      </c>
      <c r="C12" s="459" t="s">
        <v>1191</v>
      </c>
      <c r="D12" s="418" t="s">
        <v>1105</v>
      </c>
      <c r="E12" s="460">
        <v>42500</v>
      </c>
      <c r="F12" s="460">
        <v>5000</v>
      </c>
      <c r="G12" s="357">
        <f t="shared" si="3"/>
        <v>47500</v>
      </c>
      <c r="H12" s="278"/>
      <c r="I12" s="437">
        <f t="shared" si="0"/>
        <v>374.0625</v>
      </c>
      <c r="J12" s="280">
        <f t="shared" si="1"/>
        <v>2749.0625</v>
      </c>
      <c r="K12" s="460" t="s">
        <v>1192</v>
      </c>
      <c r="L12" s="351">
        <v>10</v>
      </c>
      <c r="M12" s="437">
        <f t="shared" si="2"/>
        <v>3740.625</v>
      </c>
      <c r="N12" s="280">
        <f t="shared" si="4"/>
        <v>27490.625</v>
      </c>
      <c r="O12" s="279">
        <f t="shared" si="5"/>
        <v>25186</v>
      </c>
      <c r="P12" s="279">
        <f t="shared" si="6"/>
        <v>21375</v>
      </c>
      <c r="Q12" s="279">
        <f t="shared" si="6"/>
        <v>3811</v>
      </c>
      <c r="R12" s="279">
        <f t="shared" si="6"/>
        <v>0</v>
      </c>
      <c r="S12" s="461">
        <v>39576</v>
      </c>
      <c r="T12" s="305" t="s">
        <v>1179</v>
      </c>
      <c r="U12" s="305">
        <v>2375</v>
      </c>
      <c r="V12" s="305">
        <v>819</v>
      </c>
      <c r="W12" s="305"/>
      <c r="X12" s="296">
        <f t="shared" si="7"/>
        <v>3194</v>
      </c>
      <c r="Y12" s="366">
        <v>40058</v>
      </c>
      <c r="Z12" s="305">
        <v>2375</v>
      </c>
      <c r="AA12" s="305">
        <v>374</v>
      </c>
      <c r="AB12" s="305"/>
      <c r="AC12" s="296">
        <f t="shared" si="8"/>
        <v>2749</v>
      </c>
      <c r="AD12" s="358" t="s">
        <v>847</v>
      </c>
      <c r="AE12" s="305">
        <v>2375</v>
      </c>
      <c r="AF12" s="305">
        <v>374</v>
      </c>
      <c r="AG12" s="305"/>
      <c r="AH12" s="296">
        <f t="shared" si="9"/>
        <v>2749</v>
      </c>
      <c r="AI12" s="305" t="s">
        <v>848</v>
      </c>
      <c r="AJ12" s="305">
        <v>2375</v>
      </c>
      <c r="AK12" s="305">
        <v>374</v>
      </c>
      <c r="AL12" s="305"/>
      <c r="AM12" s="296">
        <f t="shared" si="10"/>
        <v>2749</v>
      </c>
      <c r="AN12" s="358" t="s">
        <v>910</v>
      </c>
      <c r="AO12" s="305">
        <v>2375</v>
      </c>
      <c r="AP12" s="305">
        <v>374</v>
      </c>
      <c r="AQ12" s="305"/>
      <c r="AR12" s="296">
        <f t="shared" si="11"/>
        <v>2749</v>
      </c>
      <c r="AS12" s="366">
        <v>40239</v>
      </c>
      <c r="AT12" s="305">
        <v>2375</v>
      </c>
      <c r="AU12" s="305">
        <v>374</v>
      </c>
      <c r="AV12" s="305"/>
      <c r="AW12" s="296">
        <f t="shared" si="12"/>
        <v>2749</v>
      </c>
      <c r="AX12" s="305" t="s">
        <v>853</v>
      </c>
      <c r="AY12" s="305">
        <v>2375</v>
      </c>
      <c r="AZ12" s="305">
        <v>374</v>
      </c>
      <c r="BA12" s="305"/>
      <c r="BB12" s="296">
        <f t="shared" si="13"/>
        <v>2749</v>
      </c>
      <c r="BC12" s="366">
        <v>40490</v>
      </c>
      <c r="BD12" s="305">
        <v>2375</v>
      </c>
      <c r="BE12" s="305">
        <v>374</v>
      </c>
      <c r="BF12" s="305"/>
      <c r="BG12" s="296">
        <f t="shared" ref="BG12:BG28" si="15">SUM(BD12:BF12)</f>
        <v>2749</v>
      </c>
      <c r="BH12" s="305" t="s">
        <v>995</v>
      </c>
      <c r="BI12" s="305">
        <v>2375</v>
      </c>
      <c r="BJ12" s="305">
        <v>374</v>
      </c>
      <c r="BK12" s="305"/>
      <c r="BL12" s="296">
        <f t="shared" ref="BL12:BL28" si="16">SUM(BI12:BK12)</f>
        <v>2749</v>
      </c>
      <c r="BM12" s="305"/>
      <c r="BN12" s="305"/>
      <c r="BO12" s="305"/>
      <c r="BP12" s="305"/>
      <c r="BQ12" s="305"/>
      <c r="BR12" s="305"/>
      <c r="BS12" s="305"/>
      <c r="BT12" s="305"/>
      <c r="BU12" s="305"/>
      <c r="BV12" s="305"/>
      <c r="BW12" s="305"/>
      <c r="BX12" s="305"/>
      <c r="BY12" s="305"/>
      <c r="BZ12" s="305"/>
      <c r="CA12" s="305"/>
      <c r="CB12" s="305"/>
      <c r="CC12" s="305"/>
      <c r="CD12" s="305"/>
      <c r="CE12" s="305"/>
      <c r="CF12" s="305"/>
      <c r="CG12" s="305"/>
      <c r="CH12" s="305"/>
      <c r="CI12" s="305"/>
      <c r="CJ12" s="305"/>
      <c r="CK12" s="305"/>
      <c r="CL12" s="305"/>
      <c r="CM12" s="305"/>
      <c r="CN12" s="305"/>
      <c r="CO12" s="305"/>
      <c r="CP12" s="305"/>
      <c r="CQ12" s="305"/>
      <c r="CR12" s="305"/>
      <c r="CS12" s="305"/>
      <c r="CT12" s="305"/>
      <c r="CU12" s="305"/>
      <c r="CV12" s="305"/>
      <c r="CW12" s="305"/>
      <c r="CX12" s="305"/>
      <c r="CY12" s="305"/>
      <c r="CZ12" s="305"/>
      <c r="DA12" s="305"/>
      <c r="DB12" s="305"/>
      <c r="DC12" s="305"/>
      <c r="DD12" s="305"/>
      <c r="DE12" s="305"/>
      <c r="DF12" s="305"/>
      <c r="DG12" s="305"/>
      <c r="DH12" s="305"/>
      <c r="DI12" s="305"/>
      <c r="DJ12" s="305"/>
      <c r="DK12" s="305"/>
      <c r="DL12" s="305"/>
      <c r="DM12" s="305"/>
      <c r="DN12" s="305"/>
      <c r="DO12" s="339"/>
      <c r="DP12" s="354">
        <v>1</v>
      </c>
      <c r="DQ12" s="305">
        <v>47500</v>
      </c>
      <c r="DR12" s="305"/>
      <c r="DS12" s="305"/>
      <c r="DT12" s="305">
        <v>1</v>
      </c>
      <c r="DU12" s="305">
        <v>47500</v>
      </c>
      <c r="DV12" s="305"/>
      <c r="DW12" s="305"/>
      <c r="DX12" s="305"/>
      <c r="DY12" s="305"/>
      <c r="DZ12" s="305"/>
      <c r="EA12" s="305"/>
      <c r="EB12" s="305"/>
      <c r="EC12" s="305"/>
      <c r="ED12" s="305"/>
      <c r="EE12" s="305"/>
      <c r="EF12" s="423">
        <f t="shared" si="14"/>
        <v>1</v>
      </c>
      <c r="EG12" s="423">
        <f t="shared" si="14"/>
        <v>47500</v>
      </c>
      <c r="EH12" s="462"/>
      <c r="EI12" s="417"/>
      <c r="EJ12" s="417">
        <v>1</v>
      </c>
      <c r="EK12" s="417">
        <v>47500</v>
      </c>
      <c r="EL12" s="289"/>
      <c r="EM12" s="290"/>
      <c r="EN12" s="289"/>
      <c r="EO12" s="289">
        <v>1</v>
      </c>
      <c r="EP12" s="289">
        <v>47500</v>
      </c>
      <c r="EQ12" s="289"/>
      <c r="ER12" s="289"/>
      <c r="ES12" s="289"/>
      <c r="ET12" s="289"/>
    </row>
    <row r="13" spans="1:150" ht="66">
      <c r="A13" s="459">
        <v>6</v>
      </c>
      <c r="B13" s="459" t="s">
        <v>1193</v>
      </c>
      <c r="C13" s="459" t="s">
        <v>1194</v>
      </c>
      <c r="D13" s="459" t="s">
        <v>1105</v>
      </c>
      <c r="E13" s="460">
        <v>42500</v>
      </c>
      <c r="F13" s="460">
        <v>5000</v>
      </c>
      <c r="G13" s="357">
        <f t="shared" si="3"/>
        <v>47500</v>
      </c>
      <c r="H13" s="278"/>
      <c r="I13" s="437">
        <f t="shared" si="0"/>
        <v>374.0625</v>
      </c>
      <c r="J13" s="280">
        <f t="shared" si="1"/>
        <v>2749.0625</v>
      </c>
      <c r="K13" s="460" t="s">
        <v>1195</v>
      </c>
      <c r="L13" s="351">
        <v>10</v>
      </c>
      <c r="M13" s="437">
        <f t="shared" si="2"/>
        <v>3740.625</v>
      </c>
      <c r="N13" s="280">
        <f t="shared" si="4"/>
        <v>27490.625</v>
      </c>
      <c r="O13" s="279">
        <f t="shared" si="5"/>
        <v>16738</v>
      </c>
      <c r="P13" s="279">
        <f t="shared" si="6"/>
        <v>13878</v>
      </c>
      <c r="Q13" s="279">
        <f t="shared" si="6"/>
        <v>2860</v>
      </c>
      <c r="R13" s="279">
        <f t="shared" si="6"/>
        <v>0</v>
      </c>
      <c r="S13" s="461" t="s">
        <v>1196</v>
      </c>
      <c r="T13" s="305" t="s">
        <v>1179</v>
      </c>
      <c r="U13" s="305">
        <v>2375</v>
      </c>
      <c r="V13" s="305">
        <v>616</v>
      </c>
      <c r="W13" s="305"/>
      <c r="X13" s="296">
        <f t="shared" si="7"/>
        <v>2991</v>
      </c>
      <c r="Y13" s="366">
        <v>40058</v>
      </c>
      <c r="Z13" s="305">
        <v>2375</v>
      </c>
      <c r="AA13" s="305">
        <v>374</v>
      </c>
      <c r="AB13" s="305"/>
      <c r="AC13" s="296">
        <f t="shared" si="8"/>
        <v>2749</v>
      </c>
      <c r="AD13" s="305" t="s">
        <v>848</v>
      </c>
      <c r="AE13" s="305">
        <v>2001</v>
      </c>
      <c r="AF13" s="305">
        <v>748</v>
      </c>
      <c r="AG13" s="305"/>
      <c r="AH13" s="296">
        <f t="shared" si="9"/>
        <v>2749</v>
      </c>
      <c r="AI13" s="366">
        <v>40239</v>
      </c>
      <c r="AJ13" s="305">
        <v>4752</v>
      </c>
      <c r="AK13" s="305">
        <v>748</v>
      </c>
      <c r="AL13" s="305"/>
      <c r="AM13" s="296">
        <f t="shared" si="10"/>
        <v>5500</v>
      </c>
      <c r="AN13" s="305" t="s">
        <v>853</v>
      </c>
      <c r="AO13" s="305">
        <v>2375</v>
      </c>
      <c r="AP13" s="305">
        <v>374</v>
      </c>
      <c r="AQ13" s="305"/>
      <c r="AR13" s="296">
        <f t="shared" si="11"/>
        <v>2749</v>
      </c>
      <c r="AS13" s="305"/>
      <c r="AT13" s="305"/>
      <c r="AU13" s="305"/>
      <c r="AV13" s="305"/>
      <c r="AW13" s="296">
        <f t="shared" si="12"/>
        <v>0</v>
      </c>
      <c r="AX13" s="305"/>
      <c r="AY13" s="305"/>
      <c r="AZ13" s="305"/>
      <c r="BA13" s="305"/>
      <c r="BB13" s="296">
        <f t="shared" si="13"/>
        <v>0</v>
      </c>
      <c r="BC13" s="305"/>
      <c r="BD13" s="305"/>
      <c r="BE13" s="305"/>
      <c r="BF13" s="305"/>
      <c r="BG13" s="296">
        <f t="shared" si="15"/>
        <v>0</v>
      </c>
      <c r="BH13" s="305"/>
      <c r="BI13" s="305"/>
      <c r="BJ13" s="305"/>
      <c r="BK13" s="305"/>
      <c r="BL13" s="296">
        <f t="shared" si="16"/>
        <v>0</v>
      </c>
      <c r="BM13" s="305"/>
      <c r="BN13" s="305"/>
      <c r="BO13" s="305"/>
      <c r="BP13" s="305"/>
      <c r="BQ13" s="305"/>
      <c r="BR13" s="305"/>
      <c r="BS13" s="305"/>
      <c r="BT13" s="305"/>
      <c r="BU13" s="305"/>
      <c r="BV13" s="305"/>
      <c r="BW13" s="305"/>
      <c r="BX13" s="305"/>
      <c r="BY13" s="305"/>
      <c r="BZ13" s="305"/>
      <c r="CA13" s="305"/>
      <c r="CB13" s="305"/>
      <c r="CC13" s="305"/>
      <c r="CD13" s="305"/>
      <c r="CE13" s="305"/>
      <c r="CF13" s="305"/>
      <c r="CG13" s="305"/>
      <c r="CH13" s="305"/>
      <c r="CI13" s="305"/>
      <c r="CJ13" s="305"/>
      <c r="CK13" s="305"/>
      <c r="CL13" s="305"/>
      <c r="CM13" s="305"/>
      <c r="CN13" s="305"/>
      <c r="CO13" s="305"/>
      <c r="CP13" s="305"/>
      <c r="CQ13" s="305"/>
      <c r="CR13" s="305"/>
      <c r="CS13" s="305"/>
      <c r="CT13" s="305"/>
      <c r="CU13" s="305"/>
      <c r="CV13" s="305"/>
      <c r="CW13" s="305"/>
      <c r="CX13" s="305"/>
      <c r="CY13" s="305"/>
      <c r="CZ13" s="305"/>
      <c r="DA13" s="305"/>
      <c r="DB13" s="305"/>
      <c r="DC13" s="305"/>
      <c r="DD13" s="305"/>
      <c r="DE13" s="305"/>
      <c r="DF13" s="305"/>
      <c r="DG13" s="305"/>
      <c r="DH13" s="305"/>
      <c r="DI13" s="305"/>
      <c r="DJ13" s="305"/>
      <c r="DK13" s="305"/>
      <c r="DL13" s="305"/>
      <c r="DM13" s="305"/>
      <c r="DN13" s="305"/>
      <c r="DO13" s="339"/>
      <c r="DP13" s="354">
        <v>1</v>
      </c>
      <c r="DQ13" s="305">
        <v>47500</v>
      </c>
      <c r="DR13" s="305"/>
      <c r="DS13" s="305"/>
      <c r="DT13" s="305">
        <v>1</v>
      </c>
      <c r="DU13" s="305">
        <v>47500</v>
      </c>
      <c r="DV13" s="305"/>
      <c r="DW13" s="305"/>
      <c r="DX13" s="305"/>
      <c r="DY13" s="305"/>
      <c r="DZ13" s="305"/>
      <c r="EA13" s="305"/>
      <c r="EB13" s="305"/>
      <c r="EC13" s="305"/>
      <c r="ED13" s="305"/>
      <c r="EE13" s="305"/>
      <c r="EF13" s="423">
        <f t="shared" si="14"/>
        <v>1</v>
      </c>
      <c r="EG13" s="423">
        <f t="shared" si="14"/>
        <v>47500</v>
      </c>
      <c r="EH13" s="462">
        <v>1</v>
      </c>
      <c r="EI13" s="417">
        <v>47500</v>
      </c>
      <c r="EJ13" s="417"/>
      <c r="EK13" s="417"/>
      <c r="EL13" s="289"/>
      <c r="EM13" s="290">
        <v>1</v>
      </c>
      <c r="EN13" s="289"/>
      <c r="EO13" s="289"/>
      <c r="EP13" s="289"/>
      <c r="EQ13" s="289"/>
      <c r="ER13" s="289"/>
      <c r="ES13" s="289"/>
      <c r="ET13" s="289"/>
    </row>
    <row r="14" spans="1:150" ht="82.5">
      <c r="A14" s="459">
        <v>7</v>
      </c>
      <c r="B14" s="459" t="s">
        <v>1197</v>
      </c>
      <c r="C14" s="459" t="s">
        <v>1198</v>
      </c>
      <c r="D14" s="459" t="s">
        <v>1199</v>
      </c>
      <c r="E14" s="460">
        <v>25500</v>
      </c>
      <c r="F14" s="460">
        <v>3000</v>
      </c>
      <c r="G14" s="357">
        <f t="shared" si="3"/>
        <v>28500</v>
      </c>
      <c r="H14" s="278"/>
      <c r="I14" s="437">
        <f t="shared" si="0"/>
        <v>224.4375</v>
      </c>
      <c r="J14" s="280">
        <f t="shared" si="1"/>
        <v>1649.4375</v>
      </c>
      <c r="K14" s="460" t="s">
        <v>1200</v>
      </c>
      <c r="L14" s="351">
        <v>10</v>
      </c>
      <c r="M14" s="437">
        <f t="shared" si="2"/>
        <v>2244.375</v>
      </c>
      <c r="N14" s="280">
        <f t="shared" si="4"/>
        <v>16494.375</v>
      </c>
      <c r="O14" s="279">
        <f t="shared" si="5"/>
        <v>14907</v>
      </c>
      <c r="P14" s="279">
        <f t="shared" si="6"/>
        <v>12825</v>
      </c>
      <c r="Q14" s="279">
        <f t="shared" si="6"/>
        <v>2082</v>
      </c>
      <c r="R14" s="279">
        <f t="shared" si="6"/>
        <v>0</v>
      </c>
      <c r="S14" s="461" t="s">
        <v>1201</v>
      </c>
      <c r="T14" s="305" t="s">
        <v>1179</v>
      </c>
      <c r="U14" s="305">
        <v>1425</v>
      </c>
      <c r="V14" s="305">
        <v>290</v>
      </c>
      <c r="W14" s="305"/>
      <c r="X14" s="296">
        <f t="shared" si="7"/>
        <v>1715</v>
      </c>
      <c r="Y14" s="366">
        <v>40058</v>
      </c>
      <c r="Z14" s="305">
        <v>1425</v>
      </c>
      <c r="AA14" s="305">
        <v>224</v>
      </c>
      <c r="AB14" s="305"/>
      <c r="AC14" s="296">
        <f t="shared" si="8"/>
        <v>1649</v>
      </c>
      <c r="AD14" s="358" t="s">
        <v>847</v>
      </c>
      <c r="AE14" s="305">
        <v>1425</v>
      </c>
      <c r="AF14" s="305">
        <v>224</v>
      </c>
      <c r="AG14" s="305"/>
      <c r="AH14" s="296">
        <f t="shared" si="9"/>
        <v>1649</v>
      </c>
      <c r="AI14" s="305" t="s">
        <v>848</v>
      </c>
      <c r="AJ14" s="305">
        <v>1425</v>
      </c>
      <c r="AK14" s="305">
        <v>224</v>
      </c>
      <c r="AL14" s="305"/>
      <c r="AM14" s="296">
        <f t="shared" si="10"/>
        <v>1649</v>
      </c>
      <c r="AN14" s="358" t="s">
        <v>910</v>
      </c>
      <c r="AO14" s="305">
        <v>1425</v>
      </c>
      <c r="AP14" s="305">
        <v>224</v>
      </c>
      <c r="AQ14" s="305"/>
      <c r="AR14" s="296">
        <f t="shared" si="11"/>
        <v>1649</v>
      </c>
      <c r="AS14" s="366">
        <v>40239</v>
      </c>
      <c r="AT14" s="305">
        <v>1425</v>
      </c>
      <c r="AU14" s="305">
        <v>224</v>
      </c>
      <c r="AV14" s="305"/>
      <c r="AW14" s="296">
        <f t="shared" si="12"/>
        <v>1649</v>
      </c>
      <c r="AX14" s="305" t="s">
        <v>853</v>
      </c>
      <c r="AY14" s="305">
        <v>1425</v>
      </c>
      <c r="AZ14" s="305">
        <v>224</v>
      </c>
      <c r="BA14" s="305"/>
      <c r="BB14" s="296">
        <f t="shared" si="13"/>
        <v>1649</v>
      </c>
      <c r="BC14" s="366">
        <v>40490</v>
      </c>
      <c r="BD14" s="305">
        <v>1425</v>
      </c>
      <c r="BE14" s="305">
        <v>224</v>
      </c>
      <c r="BF14" s="305"/>
      <c r="BG14" s="296">
        <f t="shared" si="15"/>
        <v>1649</v>
      </c>
      <c r="BH14" s="305" t="s">
        <v>995</v>
      </c>
      <c r="BI14" s="305">
        <v>1425</v>
      </c>
      <c r="BJ14" s="305">
        <v>224</v>
      </c>
      <c r="BK14" s="305"/>
      <c r="BL14" s="296">
        <f t="shared" si="16"/>
        <v>1649</v>
      </c>
      <c r="BM14" s="305"/>
      <c r="BN14" s="305"/>
      <c r="BO14" s="305"/>
      <c r="BP14" s="305"/>
      <c r="BQ14" s="305"/>
      <c r="BR14" s="305"/>
      <c r="BS14" s="305"/>
      <c r="BT14" s="305"/>
      <c r="BU14" s="305"/>
      <c r="BV14" s="305"/>
      <c r="BW14" s="305"/>
      <c r="BX14" s="305"/>
      <c r="BY14" s="305"/>
      <c r="BZ14" s="305"/>
      <c r="CA14" s="305"/>
      <c r="CB14" s="305"/>
      <c r="CC14" s="305"/>
      <c r="CD14" s="305"/>
      <c r="CE14" s="305"/>
      <c r="CF14" s="305"/>
      <c r="CG14" s="305"/>
      <c r="CH14" s="305"/>
      <c r="CI14" s="305"/>
      <c r="CJ14" s="305"/>
      <c r="CK14" s="305"/>
      <c r="CL14" s="305"/>
      <c r="CM14" s="305"/>
      <c r="CN14" s="305"/>
      <c r="CO14" s="305"/>
      <c r="CP14" s="305"/>
      <c r="CQ14" s="305"/>
      <c r="CR14" s="305"/>
      <c r="CS14" s="305"/>
      <c r="CT14" s="305"/>
      <c r="CU14" s="305"/>
      <c r="CV14" s="305"/>
      <c r="CW14" s="305"/>
      <c r="CX14" s="305"/>
      <c r="CY14" s="305"/>
      <c r="CZ14" s="305"/>
      <c r="DA14" s="305"/>
      <c r="DB14" s="305"/>
      <c r="DC14" s="305"/>
      <c r="DD14" s="305"/>
      <c r="DE14" s="305"/>
      <c r="DF14" s="305"/>
      <c r="DG14" s="305"/>
      <c r="DH14" s="305"/>
      <c r="DI14" s="305"/>
      <c r="DJ14" s="305"/>
      <c r="DK14" s="305"/>
      <c r="DL14" s="305"/>
      <c r="DM14" s="305"/>
      <c r="DN14" s="305"/>
      <c r="DO14" s="339"/>
      <c r="DP14" s="354">
        <v>1</v>
      </c>
      <c r="DQ14" s="305">
        <v>28500</v>
      </c>
      <c r="DR14" s="305"/>
      <c r="DS14" s="305"/>
      <c r="DT14" s="305"/>
      <c r="DU14" s="305"/>
      <c r="DV14" s="305">
        <v>1</v>
      </c>
      <c r="DW14" s="305">
        <v>28500</v>
      </c>
      <c r="DX14" s="305"/>
      <c r="DY14" s="305"/>
      <c r="DZ14" s="305"/>
      <c r="EA14" s="305"/>
      <c r="EB14" s="305"/>
      <c r="EC14" s="305"/>
      <c r="ED14" s="305"/>
      <c r="EE14" s="305"/>
      <c r="EF14" s="423">
        <f t="shared" si="14"/>
        <v>1</v>
      </c>
      <c r="EG14" s="423">
        <f t="shared" si="14"/>
        <v>28500</v>
      </c>
      <c r="EH14" s="462"/>
      <c r="EI14" s="417"/>
      <c r="EJ14" s="417">
        <v>1</v>
      </c>
      <c r="EK14" s="417">
        <v>28500</v>
      </c>
      <c r="EL14" s="289"/>
      <c r="EM14" s="290"/>
      <c r="EN14" s="289"/>
      <c r="EO14" s="289">
        <v>1</v>
      </c>
      <c r="EP14" s="289">
        <v>28500</v>
      </c>
      <c r="EQ14" s="289"/>
      <c r="ER14" s="289"/>
      <c r="ES14" s="289"/>
      <c r="ET14" s="289"/>
    </row>
    <row r="15" spans="1:150" ht="82.5">
      <c r="A15" s="459">
        <v>8</v>
      </c>
      <c r="B15" s="459" t="s">
        <v>1202</v>
      </c>
      <c r="C15" s="459" t="s">
        <v>1203</v>
      </c>
      <c r="D15" s="459" t="s">
        <v>205</v>
      </c>
      <c r="E15" s="460">
        <v>25500</v>
      </c>
      <c r="F15" s="460">
        <v>3000</v>
      </c>
      <c r="G15" s="357">
        <f t="shared" si="3"/>
        <v>28500</v>
      </c>
      <c r="H15" s="278"/>
      <c r="I15" s="437">
        <f t="shared" si="0"/>
        <v>224.4375</v>
      </c>
      <c r="J15" s="280">
        <f t="shared" si="1"/>
        <v>1649.4375</v>
      </c>
      <c r="K15" s="460" t="s">
        <v>1204</v>
      </c>
      <c r="L15" s="351">
        <v>10</v>
      </c>
      <c r="M15" s="437">
        <f t="shared" si="2"/>
        <v>2244.375</v>
      </c>
      <c r="N15" s="280">
        <f t="shared" si="4"/>
        <v>16494.375</v>
      </c>
      <c r="O15" s="279">
        <f t="shared" si="5"/>
        <v>14907</v>
      </c>
      <c r="P15" s="279">
        <f t="shared" si="6"/>
        <v>12825</v>
      </c>
      <c r="Q15" s="279">
        <f t="shared" si="6"/>
        <v>2082</v>
      </c>
      <c r="R15" s="279">
        <f t="shared" si="6"/>
        <v>0</v>
      </c>
      <c r="S15" s="461" t="s">
        <v>1201</v>
      </c>
      <c r="T15" s="305" t="s">
        <v>1179</v>
      </c>
      <c r="U15" s="305">
        <v>1425</v>
      </c>
      <c r="V15" s="305">
        <v>290</v>
      </c>
      <c r="W15" s="305"/>
      <c r="X15" s="296">
        <f t="shared" si="7"/>
        <v>1715</v>
      </c>
      <c r="Y15" s="366">
        <v>40058</v>
      </c>
      <c r="Z15" s="305">
        <v>1425</v>
      </c>
      <c r="AA15" s="305">
        <v>224</v>
      </c>
      <c r="AB15" s="305"/>
      <c r="AC15" s="296">
        <f t="shared" si="8"/>
        <v>1649</v>
      </c>
      <c r="AD15" s="358" t="s">
        <v>847</v>
      </c>
      <c r="AE15" s="305">
        <v>1425</v>
      </c>
      <c r="AF15" s="305">
        <v>224</v>
      </c>
      <c r="AG15" s="305"/>
      <c r="AH15" s="296">
        <f t="shared" si="9"/>
        <v>1649</v>
      </c>
      <c r="AI15" s="305" t="s">
        <v>848</v>
      </c>
      <c r="AJ15" s="305">
        <v>1425</v>
      </c>
      <c r="AK15" s="305">
        <v>224</v>
      </c>
      <c r="AL15" s="305"/>
      <c r="AM15" s="296">
        <f t="shared" si="10"/>
        <v>1649</v>
      </c>
      <c r="AN15" s="358" t="s">
        <v>910</v>
      </c>
      <c r="AO15" s="305">
        <v>1425</v>
      </c>
      <c r="AP15" s="305">
        <v>224</v>
      </c>
      <c r="AQ15" s="305"/>
      <c r="AR15" s="296">
        <f t="shared" si="11"/>
        <v>1649</v>
      </c>
      <c r="AS15" s="366">
        <v>40239</v>
      </c>
      <c r="AT15" s="305">
        <v>1425</v>
      </c>
      <c r="AU15" s="305">
        <v>224</v>
      </c>
      <c r="AV15" s="305"/>
      <c r="AW15" s="296">
        <f t="shared" si="12"/>
        <v>1649</v>
      </c>
      <c r="AX15" s="305" t="s">
        <v>853</v>
      </c>
      <c r="AY15" s="305">
        <v>1425</v>
      </c>
      <c r="AZ15" s="305">
        <v>224</v>
      </c>
      <c r="BA15" s="305"/>
      <c r="BB15" s="296">
        <f t="shared" si="13"/>
        <v>1649</v>
      </c>
      <c r="BC15" s="366">
        <v>40490</v>
      </c>
      <c r="BD15" s="305">
        <v>1425</v>
      </c>
      <c r="BE15" s="305">
        <v>224</v>
      </c>
      <c r="BF15" s="305"/>
      <c r="BG15" s="296">
        <f t="shared" si="15"/>
        <v>1649</v>
      </c>
      <c r="BH15" s="305" t="s">
        <v>995</v>
      </c>
      <c r="BI15" s="305">
        <v>1425</v>
      </c>
      <c r="BJ15" s="305">
        <v>224</v>
      </c>
      <c r="BK15" s="305"/>
      <c r="BL15" s="296">
        <f t="shared" si="16"/>
        <v>1649</v>
      </c>
      <c r="BM15" s="305"/>
      <c r="BN15" s="305"/>
      <c r="BO15" s="305"/>
      <c r="BP15" s="305"/>
      <c r="BQ15" s="305"/>
      <c r="BR15" s="305"/>
      <c r="BS15" s="305"/>
      <c r="BT15" s="305"/>
      <c r="BU15" s="305"/>
      <c r="BV15" s="305"/>
      <c r="BW15" s="305"/>
      <c r="BX15" s="305"/>
      <c r="BY15" s="305"/>
      <c r="BZ15" s="305"/>
      <c r="CA15" s="305"/>
      <c r="CB15" s="305"/>
      <c r="CC15" s="305"/>
      <c r="CD15" s="305"/>
      <c r="CE15" s="305"/>
      <c r="CF15" s="305"/>
      <c r="CG15" s="305"/>
      <c r="CH15" s="305"/>
      <c r="CI15" s="305"/>
      <c r="CJ15" s="305"/>
      <c r="CK15" s="305"/>
      <c r="CL15" s="305"/>
      <c r="CM15" s="305"/>
      <c r="CN15" s="305"/>
      <c r="CO15" s="305"/>
      <c r="CP15" s="305"/>
      <c r="CQ15" s="305"/>
      <c r="CR15" s="305"/>
      <c r="CS15" s="305"/>
      <c r="CT15" s="305"/>
      <c r="CU15" s="305"/>
      <c r="CV15" s="305"/>
      <c r="CW15" s="305"/>
      <c r="CX15" s="305"/>
      <c r="CY15" s="305"/>
      <c r="CZ15" s="305"/>
      <c r="DA15" s="305"/>
      <c r="DB15" s="305"/>
      <c r="DC15" s="305"/>
      <c r="DD15" s="305"/>
      <c r="DE15" s="305"/>
      <c r="DF15" s="305"/>
      <c r="DG15" s="305"/>
      <c r="DH15" s="305"/>
      <c r="DI15" s="305"/>
      <c r="DJ15" s="305"/>
      <c r="DK15" s="305"/>
      <c r="DL15" s="305"/>
      <c r="DM15" s="305"/>
      <c r="DN15" s="305"/>
      <c r="DO15" s="339"/>
      <c r="DP15" s="354">
        <v>1</v>
      </c>
      <c r="DQ15" s="305">
        <v>28500</v>
      </c>
      <c r="DR15" s="305"/>
      <c r="DS15" s="305"/>
      <c r="DT15" s="305"/>
      <c r="DU15" s="305"/>
      <c r="DV15" s="305">
        <v>1</v>
      </c>
      <c r="DW15" s="305">
        <v>28500</v>
      </c>
      <c r="DX15" s="305"/>
      <c r="DY15" s="305"/>
      <c r="DZ15" s="305"/>
      <c r="EA15" s="305"/>
      <c r="EB15" s="305"/>
      <c r="EC15" s="305"/>
      <c r="ED15" s="305"/>
      <c r="EE15" s="305"/>
      <c r="EF15" s="423">
        <f t="shared" si="14"/>
        <v>1</v>
      </c>
      <c r="EG15" s="423">
        <f t="shared" si="14"/>
        <v>28500</v>
      </c>
      <c r="EH15" s="462"/>
      <c r="EI15" s="417"/>
      <c r="EJ15" s="417">
        <v>1</v>
      </c>
      <c r="EK15" s="417">
        <v>28500</v>
      </c>
      <c r="EL15" s="289"/>
      <c r="EM15" s="290">
        <v>1</v>
      </c>
      <c r="EN15" s="289"/>
      <c r="EO15" s="289"/>
      <c r="EP15" s="289"/>
      <c r="EQ15" s="289"/>
      <c r="ER15" s="289"/>
      <c r="ES15" s="289"/>
      <c r="ET15" s="289"/>
    </row>
    <row r="16" spans="1:150" ht="66">
      <c r="A16" s="459">
        <v>9</v>
      </c>
      <c r="B16" s="459" t="s">
        <v>1205</v>
      </c>
      <c r="C16" s="459" t="s">
        <v>1206</v>
      </c>
      <c r="D16" s="459" t="s">
        <v>1207</v>
      </c>
      <c r="E16" s="460">
        <v>34000</v>
      </c>
      <c r="F16" s="460">
        <v>4000</v>
      </c>
      <c r="G16" s="357">
        <f t="shared" si="3"/>
        <v>38000</v>
      </c>
      <c r="H16" s="278"/>
      <c r="I16" s="437">
        <f t="shared" si="0"/>
        <v>299.25</v>
      </c>
      <c r="J16" s="280">
        <f t="shared" si="1"/>
        <v>2199.25</v>
      </c>
      <c r="K16" s="460" t="s">
        <v>1208</v>
      </c>
      <c r="L16" s="351">
        <v>10</v>
      </c>
      <c r="M16" s="437">
        <f t="shared" si="2"/>
        <v>2992.5</v>
      </c>
      <c r="N16" s="280">
        <f t="shared" si="4"/>
        <v>21992.5</v>
      </c>
      <c r="O16" s="279">
        <f t="shared" si="5"/>
        <v>19878</v>
      </c>
      <c r="P16" s="279">
        <f t="shared" si="6"/>
        <v>17100</v>
      </c>
      <c r="Q16" s="279">
        <f t="shared" si="6"/>
        <v>2778</v>
      </c>
      <c r="R16" s="279">
        <f t="shared" si="6"/>
        <v>0</v>
      </c>
      <c r="S16" s="461" t="s">
        <v>1201</v>
      </c>
      <c r="T16" s="305" t="s">
        <v>1179</v>
      </c>
      <c r="U16" s="305">
        <v>1900</v>
      </c>
      <c r="V16" s="305">
        <v>386</v>
      </c>
      <c r="W16" s="305"/>
      <c r="X16" s="296">
        <f t="shared" si="7"/>
        <v>2286</v>
      </c>
      <c r="Y16" s="366">
        <v>40058</v>
      </c>
      <c r="Z16" s="305">
        <v>1900</v>
      </c>
      <c r="AA16" s="305">
        <v>299</v>
      </c>
      <c r="AB16" s="305"/>
      <c r="AC16" s="296">
        <f t="shared" si="8"/>
        <v>2199</v>
      </c>
      <c r="AD16" s="358" t="s">
        <v>847</v>
      </c>
      <c r="AE16" s="305">
        <v>1900</v>
      </c>
      <c r="AF16" s="305">
        <v>299</v>
      </c>
      <c r="AG16" s="305"/>
      <c r="AH16" s="296">
        <f t="shared" si="9"/>
        <v>2199</v>
      </c>
      <c r="AI16" s="305" t="s">
        <v>848</v>
      </c>
      <c r="AJ16" s="305">
        <v>1900</v>
      </c>
      <c r="AK16" s="305">
        <v>299</v>
      </c>
      <c r="AL16" s="305"/>
      <c r="AM16" s="296">
        <f t="shared" si="10"/>
        <v>2199</v>
      </c>
      <c r="AN16" s="358" t="s">
        <v>910</v>
      </c>
      <c r="AO16" s="305">
        <v>1900</v>
      </c>
      <c r="AP16" s="305">
        <v>299</v>
      </c>
      <c r="AQ16" s="305"/>
      <c r="AR16" s="296">
        <f t="shared" si="11"/>
        <v>2199</v>
      </c>
      <c r="AS16" s="366">
        <v>40239</v>
      </c>
      <c r="AT16" s="305">
        <v>1900</v>
      </c>
      <c r="AU16" s="305">
        <v>299</v>
      </c>
      <c r="AV16" s="305"/>
      <c r="AW16" s="296">
        <f t="shared" si="12"/>
        <v>2199</v>
      </c>
      <c r="AX16" s="305" t="s">
        <v>853</v>
      </c>
      <c r="AY16" s="305">
        <v>1900</v>
      </c>
      <c r="AZ16" s="305">
        <v>299</v>
      </c>
      <c r="BA16" s="305"/>
      <c r="BB16" s="296">
        <f t="shared" si="13"/>
        <v>2199</v>
      </c>
      <c r="BC16" s="366">
        <v>40490</v>
      </c>
      <c r="BD16" s="305">
        <v>1900</v>
      </c>
      <c r="BE16" s="305">
        <v>299</v>
      </c>
      <c r="BF16" s="305"/>
      <c r="BG16" s="296">
        <f t="shared" si="15"/>
        <v>2199</v>
      </c>
      <c r="BH16" s="305" t="s">
        <v>995</v>
      </c>
      <c r="BI16" s="305">
        <v>1900</v>
      </c>
      <c r="BJ16" s="305">
        <v>299</v>
      </c>
      <c r="BK16" s="305"/>
      <c r="BL16" s="296">
        <f t="shared" si="16"/>
        <v>2199</v>
      </c>
      <c r="BM16" s="305"/>
      <c r="BN16" s="305"/>
      <c r="BO16" s="305"/>
      <c r="BP16" s="305"/>
      <c r="BQ16" s="305"/>
      <c r="BR16" s="305"/>
      <c r="BS16" s="305"/>
      <c r="BT16" s="305"/>
      <c r="BU16" s="305"/>
      <c r="BV16" s="305"/>
      <c r="BW16" s="305"/>
      <c r="BX16" s="305"/>
      <c r="BY16" s="305"/>
      <c r="BZ16" s="305"/>
      <c r="CA16" s="305"/>
      <c r="CB16" s="305"/>
      <c r="CC16" s="305"/>
      <c r="CD16" s="305"/>
      <c r="CE16" s="305"/>
      <c r="CF16" s="305"/>
      <c r="CG16" s="305"/>
      <c r="CH16" s="305"/>
      <c r="CI16" s="305"/>
      <c r="CJ16" s="305"/>
      <c r="CK16" s="305"/>
      <c r="CL16" s="305"/>
      <c r="CM16" s="305"/>
      <c r="CN16" s="305"/>
      <c r="CO16" s="305"/>
      <c r="CP16" s="305"/>
      <c r="CQ16" s="305"/>
      <c r="CR16" s="305"/>
      <c r="CS16" s="305"/>
      <c r="CT16" s="305"/>
      <c r="CU16" s="305"/>
      <c r="CV16" s="305"/>
      <c r="CW16" s="305"/>
      <c r="CX16" s="305"/>
      <c r="CY16" s="305"/>
      <c r="CZ16" s="305"/>
      <c r="DA16" s="305"/>
      <c r="DB16" s="305"/>
      <c r="DC16" s="305"/>
      <c r="DD16" s="305"/>
      <c r="DE16" s="305"/>
      <c r="DF16" s="305"/>
      <c r="DG16" s="305"/>
      <c r="DH16" s="305"/>
      <c r="DI16" s="305"/>
      <c r="DJ16" s="305"/>
      <c r="DK16" s="305"/>
      <c r="DL16" s="305"/>
      <c r="DM16" s="305"/>
      <c r="DN16" s="305"/>
      <c r="DO16" s="339"/>
      <c r="DP16" s="354">
        <v>1</v>
      </c>
      <c r="DQ16" s="305">
        <v>38000</v>
      </c>
      <c r="DR16" s="305"/>
      <c r="DS16" s="305"/>
      <c r="DT16" s="305"/>
      <c r="DU16" s="305"/>
      <c r="DV16" s="305"/>
      <c r="DW16" s="305"/>
      <c r="DX16" s="305"/>
      <c r="DY16" s="305"/>
      <c r="DZ16" s="305">
        <v>1</v>
      </c>
      <c r="EA16" s="305">
        <v>38000</v>
      </c>
      <c r="EB16" s="305"/>
      <c r="EC16" s="305"/>
      <c r="ED16" s="305"/>
      <c r="EE16" s="305"/>
      <c r="EF16" s="423">
        <f t="shared" si="14"/>
        <v>1</v>
      </c>
      <c r="EG16" s="423">
        <f t="shared" si="14"/>
        <v>38000</v>
      </c>
      <c r="EH16" s="462">
        <v>1</v>
      </c>
      <c r="EI16" s="417">
        <v>38000</v>
      </c>
      <c r="EJ16" s="417"/>
      <c r="EK16" s="417"/>
      <c r="EL16" s="289"/>
      <c r="EM16" s="290"/>
      <c r="EN16" s="289"/>
      <c r="EO16" s="289">
        <v>1</v>
      </c>
      <c r="EP16" s="289">
        <v>38000</v>
      </c>
      <c r="EQ16" s="289"/>
      <c r="ER16" s="289"/>
      <c r="ES16" s="289"/>
      <c r="ET16" s="289"/>
    </row>
    <row r="17" spans="1:150" ht="66">
      <c r="A17" s="459">
        <v>10</v>
      </c>
      <c r="B17" s="459" t="s">
        <v>1209</v>
      </c>
      <c r="C17" s="459" t="s">
        <v>1210</v>
      </c>
      <c r="D17" s="459" t="s">
        <v>1105</v>
      </c>
      <c r="E17" s="460">
        <v>42500</v>
      </c>
      <c r="F17" s="460">
        <v>5000</v>
      </c>
      <c r="G17" s="357">
        <f t="shared" si="3"/>
        <v>47500</v>
      </c>
      <c r="H17" s="278"/>
      <c r="I17" s="437">
        <f t="shared" si="0"/>
        <v>374.0625</v>
      </c>
      <c r="J17" s="280">
        <f t="shared" si="1"/>
        <v>2749.0625</v>
      </c>
      <c r="K17" s="460" t="s">
        <v>1211</v>
      </c>
      <c r="L17" s="351">
        <v>10</v>
      </c>
      <c r="M17" s="437">
        <f t="shared" si="2"/>
        <v>3740.625</v>
      </c>
      <c r="N17" s="280">
        <f t="shared" si="4"/>
        <v>27490.625</v>
      </c>
      <c r="O17" s="279">
        <f t="shared" si="5"/>
        <v>22066</v>
      </c>
      <c r="P17" s="279">
        <f t="shared" si="6"/>
        <v>18965</v>
      </c>
      <c r="Q17" s="279">
        <f t="shared" si="6"/>
        <v>3101</v>
      </c>
      <c r="R17" s="279">
        <f t="shared" si="6"/>
        <v>0</v>
      </c>
      <c r="S17" s="461" t="s">
        <v>1201</v>
      </c>
      <c r="T17" s="305" t="s">
        <v>1179</v>
      </c>
      <c r="U17" s="305">
        <v>2340</v>
      </c>
      <c r="V17" s="305">
        <v>483</v>
      </c>
      <c r="W17" s="305"/>
      <c r="X17" s="296">
        <f t="shared" si="7"/>
        <v>2823</v>
      </c>
      <c r="Y17" s="358" t="s">
        <v>994</v>
      </c>
      <c r="Z17" s="305">
        <v>2375</v>
      </c>
      <c r="AA17" s="305">
        <v>374</v>
      </c>
      <c r="AB17" s="305"/>
      <c r="AC17" s="296">
        <f t="shared" si="8"/>
        <v>2749</v>
      </c>
      <c r="AD17" s="358" t="s">
        <v>847</v>
      </c>
      <c r="AE17" s="305">
        <v>2375</v>
      </c>
      <c r="AF17" s="305">
        <v>374</v>
      </c>
      <c r="AG17" s="305"/>
      <c r="AH17" s="296">
        <f t="shared" si="9"/>
        <v>2749</v>
      </c>
      <c r="AI17" s="305" t="s">
        <v>848</v>
      </c>
      <c r="AJ17" s="305">
        <v>2375</v>
      </c>
      <c r="AK17" s="305">
        <v>374</v>
      </c>
      <c r="AL17" s="305"/>
      <c r="AM17" s="296">
        <f t="shared" si="10"/>
        <v>2749</v>
      </c>
      <c r="AN17" s="358" t="s">
        <v>910</v>
      </c>
      <c r="AO17" s="305">
        <v>2375</v>
      </c>
      <c r="AP17" s="305">
        <v>374</v>
      </c>
      <c r="AQ17" s="305"/>
      <c r="AR17" s="296">
        <f t="shared" si="11"/>
        <v>2749</v>
      </c>
      <c r="AS17" s="366">
        <v>40239</v>
      </c>
      <c r="AT17" s="305">
        <v>2375</v>
      </c>
      <c r="AU17" s="305">
        <v>374</v>
      </c>
      <c r="AV17" s="305"/>
      <c r="AW17" s="296">
        <f t="shared" si="12"/>
        <v>2749</v>
      </c>
      <c r="AX17" s="305" t="s">
        <v>853</v>
      </c>
      <c r="AY17" s="305">
        <v>2375</v>
      </c>
      <c r="AZ17" s="305">
        <v>374</v>
      </c>
      <c r="BA17" s="305"/>
      <c r="BB17" s="296">
        <f t="shared" si="13"/>
        <v>2749</v>
      </c>
      <c r="BC17" s="366">
        <v>40490</v>
      </c>
      <c r="BD17" s="305">
        <v>2375</v>
      </c>
      <c r="BE17" s="305">
        <v>374</v>
      </c>
      <c r="BF17" s="305"/>
      <c r="BG17" s="296">
        <f t="shared" si="15"/>
        <v>2749</v>
      </c>
      <c r="BH17" s="305"/>
      <c r="BI17" s="305"/>
      <c r="BJ17" s="305"/>
      <c r="BK17" s="305"/>
      <c r="BL17" s="296">
        <f t="shared" si="16"/>
        <v>0</v>
      </c>
      <c r="BM17" s="305"/>
      <c r="BN17" s="305"/>
      <c r="BO17" s="305"/>
      <c r="BP17" s="305"/>
      <c r="BQ17" s="305"/>
      <c r="BR17" s="305"/>
      <c r="BS17" s="305"/>
      <c r="BT17" s="305"/>
      <c r="BU17" s="305"/>
      <c r="BV17" s="305"/>
      <c r="BW17" s="305"/>
      <c r="BX17" s="305"/>
      <c r="BY17" s="305"/>
      <c r="BZ17" s="305"/>
      <c r="CA17" s="305"/>
      <c r="CB17" s="305"/>
      <c r="CC17" s="305"/>
      <c r="CD17" s="305"/>
      <c r="CE17" s="305"/>
      <c r="CF17" s="305"/>
      <c r="CG17" s="305"/>
      <c r="CH17" s="305"/>
      <c r="CI17" s="305"/>
      <c r="CJ17" s="305"/>
      <c r="CK17" s="305"/>
      <c r="CL17" s="305"/>
      <c r="CM17" s="305"/>
      <c r="CN17" s="305"/>
      <c r="CO17" s="305"/>
      <c r="CP17" s="305"/>
      <c r="CQ17" s="305"/>
      <c r="CR17" s="305"/>
      <c r="CS17" s="305"/>
      <c r="CT17" s="305"/>
      <c r="CU17" s="305"/>
      <c r="CV17" s="305"/>
      <c r="CW17" s="305"/>
      <c r="CX17" s="305"/>
      <c r="CY17" s="305"/>
      <c r="CZ17" s="305"/>
      <c r="DA17" s="305"/>
      <c r="DB17" s="305"/>
      <c r="DC17" s="305"/>
      <c r="DD17" s="305"/>
      <c r="DE17" s="305"/>
      <c r="DF17" s="305"/>
      <c r="DG17" s="305"/>
      <c r="DH17" s="305"/>
      <c r="DI17" s="305"/>
      <c r="DJ17" s="305"/>
      <c r="DK17" s="305"/>
      <c r="DL17" s="305"/>
      <c r="DM17" s="305"/>
      <c r="DN17" s="305"/>
      <c r="DO17" s="339"/>
      <c r="DP17" s="354">
        <v>1</v>
      </c>
      <c r="DQ17" s="305">
        <v>47500</v>
      </c>
      <c r="DR17" s="305"/>
      <c r="DS17" s="305"/>
      <c r="DT17" s="305">
        <v>1</v>
      </c>
      <c r="DU17" s="305">
        <v>47500</v>
      </c>
      <c r="DV17" s="305"/>
      <c r="DW17" s="305"/>
      <c r="DX17" s="305"/>
      <c r="DY17" s="305"/>
      <c r="DZ17" s="305"/>
      <c r="EA17" s="305"/>
      <c r="EB17" s="305"/>
      <c r="EC17" s="305"/>
      <c r="ED17" s="305"/>
      <c r="EE17" s="305"/>
      <c r="EF17" s="423">
        <f t="shared" si="14"/>
        <v>1</v>
      </c>
      <c r="EG17" s="423">
        <f t="shared" si="14"/>
        <v>47500</v>
      </c>
      <c r="EH17" s="462"/>
      <c r="EI17" s="417"/>
      <c r="EJ17" s="417">
        <v>1</v>
      </c>
      <c r="EK17" s="417">
        <v>47500</v>
      </c>
      <c r="EL17" s="289"/>
      <c r="EM17" s="290"/>
      <c r="EN17" s="289"/>
      <c r="EO17" s="289">
        <v>1</v>
      </c>
      <c r="EP17" s="289">
        <v>47500</v>
      </c>
      <c r="EQ17" s="289"/>
      <c r="ER17" s="289"/>
      <c r="ES17" s="289"/>
      <c r="ET17" s="289"/>
    </row>
    <row r="18" spans="1:150" ht="82.5">
      <c r="A18" s="459">
        <v>11</v>
      </c>
      <c r="B18" s="459" t="s">
        <v>1212</v>
      </c>
      <c r="C18" s="459" t="s">
        <v>1213</v>
      </c>
      <c r="D18" s="459" t="s">
        <v>1105</v>
      </c>
      <c r="E18" s="460">
        <v>42500</v>
      </c>
      <c r="F18" s="460">
        <v>5000</v>
      </c>
      <c r="G18" s="357">
        <f t="shared" si="3"/>
        <v>47500</v>
      </c>
      <c r="H18" s="278"/>
      <c r="I18" s="437">
        <f t="shared" si="0"/>
        <v>374.0625</v>
      </c>
      <c r="J18" s="280">
        <f t="shared" si="1"/>
        <v>2749.0625</v>
      </c>
      <c r="K18" s="460" t="s">
        <v>1214</v>
      </c>
      <c r="L18" s="351">
        <v>10</v>
      </c>
      <c r="M18" s="437">
        <f t="shared" si="2"/>
        <v>3740.625</v>
      </c>
      <c r="N18" s="280">
        <f t="shared" si="4"/>
        <v>27490.625</v>
      </c>
      <c r="O18" s="279">
        <f t="shared" si="5"/>
        <v>19584</v>
      </c>
      <c r="P18" s="279">
        <f t="shared" si="6"/>
        <v>16132</v>
      </c>
      <c r="Q18" s="279">
        <f t="shared" si="6"/>
        <v>3452</v>
      </c>
      <c r="R18" s="279">
        <f t="shared" si="6"/>
        <v>0</v>
      </c>
      <c r="S18" s="461" t="s">
        <v>1215</v>
      </c>
      <c r="T18" s="368" t="s">
        <v>847</v>
      </c>
      <c r="U18" s="305">
        <v>4376</v>
      </c>
      <c r="V18" s="305">
        <v>1208</v>
      </c>
      <c r="W18" s="305"/>
      <c r="X18" s="296">
        <f t="shared" si="7"/>
        <v>5584</v>
      </c>
      <c r="Y18" s="305" t="s">
        <v>995</v>
      </c>
      <c r="Z18" s="305">
        <v>11756</v>
      </c>
      <c r="AA18" s="305">
        <v>2244</v>
      </c>
      <c r="AB18" s="305"/>
      <c r="AC18" s="296">
        <f t="shared" si="8"/>
        <v>14000</v>
      </c>
      <c r="AD18" s="305"/>
      <c r="AE18" s="305"/>
      <c r="AF18" s="305"/>
      <c r="AG18" s="305"/>
      <c r="AH18" s="296">
        <f t="shared" si="9"/>
        <v>0</v>
      </c>
      <c r="AI18" s="305"/>
      <c r="AJ18" s="305"/>
      <c r="AK18" s="305"/>
      <c r="AL18" s="305"/>
      <c r="AM18" s="296">
        <f t="shared" si="10"/>
        <v>0</v>
      </c>
      <c r="AN18" s="305"/>
      <c r="AO18" s="305"/>
      <c r="AP18" s="305"/>
      <c r="AQ18" s="305"/>
      <c r="AR18" s="296">
        <f t="shared" si="11"/>
        <v>0</v>
      </c>
      <c r="AS18" s="305"/>
      <c r="AT18" s="305"/>
      <c r="AU18" s="305"/>
      <c r="AV18" s="305"/>
      <c r="AW18" s="296">
        <f t="shared" si="12"/>
        <v>0</v>
      </c>
      <c r="AX18" s="305"/>
      <c r="AY18" s="305"/>
      <c r="AZ18" s="305"/>
      <c r="BA18" s="305"/>
      <c r="BB18" s="296">
        <f t="shared" si="13"/>
        <v>0</v>
      </c>
      <c r="BC18" s="305"/>
      <c r="BD18" s="305"/>
      <c r="BE18" s="305"/>
      <c r="BF18" s="305"/>
      <c r="BG18" s="296">
        <f t="shared" si="15"/>
        <v>0</v>
      </c>
      <c r="BH18" s="305"/>
      <c r="BI18" s="305"/>
      <c r="BJ18" s="305"/>
      <c r="BK18" s="305"/>
      <c r="BL18" s="296">
        <f t="shared" si="16"/>
        <v>0</v>
      </c>
      <c r="BM18" s="305"/>
      <c r="BN18" s="305"/>
      <c r="BO18" s="305"/>
      <c r="BP18" s="305"/>
      <c r="BQ18" s="305"/>
      <c r="BR18" s="305"/>
      <c r="BS18" s="305"/>
      <c r="BT18" s="305"/>
      <c r="BU18" s="305"/>
      <c r="BV18" s="305"/>
      <c r="BW18" s="305"/>
      <c r="BX18" s="305"/>
      <c r="BY18" s="305"/>
      <c r="BZ18" s="305"/>
      <c r="CA18" s="305"/>
      <c r="CB18" s="305"/>
      <c r="CC18" s="305"/>
      <c r="CD18" s="305"/>
      <c r="CE18" s="305"/>
      <c r="CF18" s="305"/>
      <c r="CG18" s="305"/>
      <c r="CH18" s="305"/>
      <c r="CI18" s="305"/>
      <c r="CJ18" s="305"/>
      <c r="CK18" s="305"/>
      <c r="CL18" s="305"/>
      <c r="CM18" s="305"/>
      <c r="CN18" s="305"/>
      <c r="CO18" s="305"/>
      <c r="CP18" s="305"/>
      <c r="CQ18" s="305"/>
      <c r="CR18" s="305"/>
      <c r="CS18" s="305"/>
      <c r="CT18" s="305"/>
      <c r="CU18" s="305"/>
      <c r="CV18" s="305"/>
      <c r="CW18" s="305"/>
      <c r="CX18" s="305"/>
      <c r="CY18" s="305"/>
      <c r="CZ18" s="305"/>
      <c r="DA18" s="305"/>
      <c r="DB18" s="305"/>
      <c r="DC18" s="305"/>
      <c r="DD18" s="305"/>
      <c r="DE18" s="305"/>
      <c r="DF18" s="305"/>
      <c r="DG18" s="305"/>
      <c r="DH18" s="305"/>
      <c r="DI18" s="305"/>
      <c r="DJ18" s="305"/>
      <c r="DK18" s="305"/>
      <c r="DL18" s="305"/>
      <c r="DM18" s="305"/>
      <c r="DN18" s="305"/>
      <c r="DO18" s="339"/>
      <c r="DP18" s="354">
        <v>1</v>
      </c>
      <c r="DQ18" s="305">
        <v>47500</v>
      </c>
      <c r="DR18" s="305"/>
      <c r="DS18" s="305"/>
      <c r="DT18" s="305">
        <v>1</v>
      </c>
      <c r="DU18" s="305">
        <v>47500</v>
      </c>
      <c r="DV18" s="305"/>
      <c r="DW18" s="305"/>
      <c r="DX18" s="305"/>
      <c r="DY18" s="305"/>
      <c r="DZ18" s="305"/>
      <c r="EA18" s="305"/>
      <c r="EB18" s="305"/>
      <c r="EC18" s="305"/>
      <c r="ED18" s="305"/>
      <c r="EE18" s="305"/>
      <c r="EF18" s="423">
        <f t="shared" si="14"/>
        <v>1</v>
      </c>
      <c r="EG18" s="423">
        <f t="shared" si="14"/>
        <v>47500</v>
      </c>
      <c r="EH18" s="462"/>
      <c r="EI18" s="417"/>
      <c r="EJ18" s="417">
        <v>1</v>
      </c>
      <c r="EK18" s="417">
        <v>47500</v>
      </c>
      <c r="EL18" s="289"/>
      <c r="EM18" s="290"/>
      <c r="EN18" s="289"/>
      <c r="EO18" s="289">
        <v>1</v>
      </c>
      <c r="EP18" s="289">
        <v>47500</v>
      </c>
      <c r="EQ18" s="289"/>
      <c r="ER18" s="289"/>
      <c r="ES18" s="289"/>
      <c r="ET18" s="289"/>
    </row>
    <row r="19" spans="1:150" ht="66">
      <c r="A19" s="459">
        <v>12</v>
      </c>
      <c r="B19" s="459" t="s">
        <v>1216</v>
      </c>
      <c r="C19" s="459" t="s">
        <v>1217</v>
      </c>
      <c r="D19" s="459" t="s">
        <v>1105</v>
      </c>
      <c r="E19" s="460">
        <v>42500</v>
      </c>
      <c r="F19" s="460">
        <v>5000</v>
      </c>
      <c r="G19" s="357">
        <f t="shared" si="3"/>
        <v>47500</v>
      </c>
      <c r="H19" s="278"/>
      <c r="I19" s="437">
        <f t="shared" si="0"/>
        <v>374.0625</v>
      </c>
      <c r="J19" s="280">
        <f t="shared" si="1"/>
        <v>2749.0625</v>
      </c>
      <c r="K19" s="460" t="s">
        <v>1218</v>
      </c>
      <c r="L19" s="351">
        <v>10</v>
      </c>
      <c r="M19" s="437">
        <f t="shared" si="2"/>
        <v>3740.625</v>
      </c>
      <c r="N19" s="280">
        <f t="shared" si="4"/>
        <v>27490.625</v>
      </c>
      <c r="O19" s="279">
        <f t="shared" si="5"/>
        <v>21931</v>
      </c>
      <c r="P19" s="279">
        <f t="shared" si="6"/>
        <v>18908</v>
      </c>
      <c r="Q19" s="279">
        <f t="shared" si="6"/>
        <v>3023</v>
      </c>
      <c r="R19" s="279">
        <f t="shared" si="6"/>
        <v>0</v>
      </c>
      <c r="S19" s="461" t="s">
        <v>1219</v>
      </c>
      <c r="T19" s="305" t="s">
        <v>1179</v>
      </c>
      <c r="U19" s="305">
        <v>2340</v>
      </c>
      <c r="V19" s="305">
        <v>405</v>
      </c>
      <c r="W19" s="305"/>
      <c r="X19" s="296">
        <f t="shared" si="7"/>
        <v>2745</v>
      </c>
      <c r="Y19" s="366">
        <v>40058</v>
      </c>
      <c r="Z19" s="305">
        <v>2363</v>
      </c>
      <c r="AA19" s="305">
        <v>374</v>
      </c>
      <c r="AB19" s="305"/>
      <c r="AC19" s="296">
        <f t="shared" si="8"/>
        <v>2737</v>
      </c>
      <c r="AD19" s="305" t="s">
        <v>848</v>
      </c>
      <c r="AE19" s="305">
        <v>4731</v>
      </c>
      <c r="AF19" s="305">
        <v>748</v>
      </c>
      <c r="AG19" s="305"/>
      <c r="AH19" s="296">
        <f t="shared" si="9"/>
        <v>5479</v>
      </c>
      <c r="AI19" s="358" t="s">
        <v>910</v>
      </c>
      <c r="AJ19" s="305">
        <v>2366</v>
      </c>
      <c r="AK19" s="305">
        <v>374</v>
      </c>
      <c r="AL19" s="305"/>
      <c r="AM19" s="296">
        <f t="shared" si="10"/>
        <v>2740</v>
      </c>
      <c r="AN19" s="366">
        <v>40239</v>
      </c>
      <c r="AO19" s="305">
        <v>2375</v>
      </c>
      <c r="AP19" s="305">
        <v>374</v>
      </c>
      <c r="AQ19" s="305"/>
      <c r="AR19" s="296">
        <f t="shared" si="11"/>
        <v>2749</v>
      </c>
      <c r="AS19" s="305" t="s">
        <v>853</v>
      </c>
      <c r="AT19" s="305">
        <v>2358</v>
      </c>
      <c r="AU19" s="305">
        <v>374</v>
      </c>
      <c r="AV19" s="305"/>
      <c r="AW19" s="296">
        <f t="shared" si="12"/>
        <v>2732</v>
      </c>
      <c r="AX19" s="366">
        <v>40490</v>
      </c>
      <c r="AY19" s="305">
        <v>2375</v>
      </c>
      <c r="AZ19" s="305">
        <v>374</v>
      </c>
      <c r="BA19" s="305"/>
      <c r="BB19" s="296">
        <f t="shared" si="13"/>
        <v>2749</v>
      </c>
      <c r="BC19" s="305"/>
      <c r="BD19" s="305"/>
      <c r="BE19" s="305"/>
      <c r="BF19" s="305"/>
      <c r="BG19" s="296">
        <f t="shared" si="15"/>
        <v>0</v>
      </c>
      <c r="BH19" s="305"/>
      <c r="BI19" s="305"/>
      <c r="BJ19" s="305"/>
      <c r="BK19" s="305"/>
      <c r="BL19" s="296">
        <f t="shared" si="16"/>
        <v>0</v>
      </c>
      <c r="BM19" s="305"/>
      <c r="BN19" s="305"/>
      <c r="BO19" s="305"/>
      <c r="BP19" s="305"/>
      <c r="BQ19" s="305"/>
      <c r="BR19" s="305"/>
      <c r="BS19" s="305"/>
      <c r="BT19" s="305"/>
      <c r="BU19" s="305"/>
      <c r="BV19" s="305"/>
      <c r="BW19" s="305"/>
      <c r="BX19" s="305"/>
      <c r="BY19" s="305"/>
      <c r="BZ19" s="305"/>
      <c r="CA19" s="305"/>
      <c r="CB19" s="305"/>
      <c r="CC19" s="305"/>
      <c r="CD19" s="305"/>
      <c r="CE19" s="305"/>
      <c r="CF19" s="305"/>
      <c r="CG19" s="305"/>
      <c r="CH19" s="305"/>
      <c r="CI19" s="305"/>
      <c r="CJ19" s="305"/>
      <c r="CK19" s="305"/>
      <c r="CL19" s="305"/>
      <c r="CM19" s="305"/>
      <c r="CN19" s="305"/>
      <c r="CO19" s="305"/>
      <c r="CP19" s="305"/>
      <c r="CQ19" s="305"/>
      <c r="CR19" s="305"/>
      <c r="CS19" s="305"/>
      <c r="CT19" s="305"/>
      <c r="CU19" s="305"/>
      <c r="CV19" s="305"/>
      <c r="CW19" s="305"/>
      <c r="CX19" s="305"/>
      <c r="CY19" s="305"/>
      <c r="CZ19" s="305"/>
      <c r="DA19" s="305"/>
      <c r="DB19" s="305"/>
      <c r="DC19" s="305"/>
      <c r="DD19" s="305"/>
      <c r="DE19" s="305"/>
      <c r="DF19" s="305"/>
      <c r="DG19" s="305"/>
      <c r="DH19" s="305"/>
      <c r="DI19" s="305"/>
      <c r="DJ19" s="305"/>
      <c r="DK19" s="305"/>
      <c r="DL19" s="305"/>
      <c r="DM19" s="305"/>
      <c r="DN19" s="305"/>
      <c r="DO19" s="339"/>
      <c r="DP19" s="354">
        <v>1</v>
      </c>
      <c r="DQ19" s="305">
        <v>47500</v>
      </c>
      <c r="DR19" s="305"/>
      <c r="DS19" s="305"/>
      <c r="DT19" s="305">
        <v>1</v>
      </c>
      <c r="DU19" s="305">
        <v>47500</v>
      </c>
      <c r="DV19" s="305"/>
      <c r="DW19" s="305"/>
      <c r="DX19" s="305"/>
      <c r="DY19" s="305"/>
      <c r="DZ19" s="305"/>
      <c r="EA19" s="305"/>
      <c r="EB19" s="305"/>
      <c r="EC19" s="305"/>
      <c r="ED19" s="305"/>
      <c r="EE19" s="305"/>
      <c r="EF19" s="423">
        <f t="shared" si="14"/>
        <v>1</v>
      </c>
      <c r="EG19" s="423">
        <f t="shared" si="14"/>
        <v>47500</v>
      </c>
      <c r="EH19" s="462">
        <v>1</v>
      </c>
      <c r="EI19" s="417">
        <v>47500</v>
      </c>
      <c r="EJ19" s="417"/>
      <c r="EK19" s="417"/>
      <c r="EL19" s="289"/>
      <c r="EM19" s="290">
        <v>1</v>
      </c>
      <c r="EN19" s="289"/>
      <c r="EO19" s="289"/>
      <c r="EP19" s="289"/>
      <c r="EQ19" s="289"/>
      <c r="ER19" s="289"/>
      <c r="ES19" s="289"/>
      <c r="ET19" s="289"/>
    </row>
    <row r="20" spans="1:150" ht="82.5">
      <c r="A20" s="459">
        <v>13</v>
      </c>
      <c r="B20" s="459" t="s">
        <v>1220</v>
      </c>
      <c r="C20" s="459" t="s">
        <v>1221</v>
      </c>
      <c r="D20" s="459" t="s">
        <v>1222</v>
      </c>
      <c r="E20" s="460">
        <v>42500</v>
      </c>
      <c r="F20" s="460">
        <v>5000</v>
      </c>
      <c r="G20" s="357">
        <f t="shared" si="3"/>
        <v>47500</v>
      </c>
      <c r="H20" s="278"/>
      <c r="I20" s="437">
        <f t="shared" si="0"/>
        <v>374.0625</v>
      </c>
      <c r="J20" s="280">
        <f t="shared" si="1"/>
        <v>2749.0625</v>
      </c>
      <c r="K20" s="460" t="s">
        <v>1223</v>
      </c>
      <c r="L20" s="351">
        <v>10</v>
      </c>
      <c r="M20" s="437">
        <f t="shared" si="2"/>
        <v>3740.625</v>
      </c>
      <c r="N20" s="280">
        <f t="shared" si="4"/>
        <v>27490.625</v>
      </c>
      <c r="O20" s="279">
        <f t="shared" si="5"/>
        <v>24470</v>
      </c>
      <c r="P20" s="279">
        <f t="shared" si="6"/>
        <v>21073</v>
      </c>
      <c r="Q20" s="279">
        <f t="shared" si="6"/>
        <v>3397</v>
      </c>
      <c r="R20" s="279">
        <f t="shared" si="6"/>
        <v>0</v>
      </c>
      <c r="S20" s="461" t="s">
        <v>1219</v>
      </c>
      <c r="T20" s="305" t="s">
        <v>1179</v>
      </c>
      <c r="U20" s="305">
        <v>2375</v>
      </c>
      <c r="V20" s="305">
        <v>405</v>
      </c>
      <c r="W20" s="305"/>
      <c r="X20" s="296">
        <f t="shared" si="7"/>
        <v>2780</v>
      </c>
      <c r="Y20" s="366">
        <v>40058</v>
      </c>
      <c r="Z20" s="305">
        <v>2375</v>
      </c>
      <c r="AA20" s="305">
        <v>374</v>
      </c>
      <c r="AB20" s="305"/>
      <c r="AC20" s="296">
        <f t="shared" si="8"/>
        <v>2749</v>
      </c>
      <c r="AD20" s="358" t="s">
        <v>847</v>
      </c>
      <c r="AE20" s="305">
        <v>2375</v>
      </c>
      <c r="AF20" s="305">
        <v>374</v>
      </c>
      <c r="AG20" s="305"/>
      <c r="AH20" s="296">
        <f t="shared" si="9"/>
        <v>2749</v>
      </c>
      <c r="AI20" s="305" t="s">
        <v>848</v>
      </c>
      <c r="AJ20" s="305">
        <v>2375</v>
      </c>
      <c r="AK20" s="305">
        <v>374</v>
      </c>
      <c r="AL20" s="305"/>
      <c r="AM20" s="296">
        <f t="shared" si="10"/>
        <v>2749</v>
      </c>
      <c r="AN20" s="358" t="s">
        <v>910</v>
      </c>
      <c r="AO20" s="305">
        <v>2285</v>
      </c>
      <c r="AP20" s="305">
        <v>374</v>
      </c>
      <c r="AQ20" s="305"/>
      <c r="AR20" s="296">
        <f t="shared" si="11"/>
        <v>2659</v>
      </c>
      <c r="AS20" s="305" t="s">
        <v>853</v>
      </c>
      <c r="AT20" s="305">
        <v>4624</v>
      </c>
      <c r="AU20" s="305">
        <v>748</v>
      </c>
      <c r="AV20" s="305"/>
      <c r="AW20" s="296">
        <f t="shared" si="12"/>
        <v>5372</v>
      </c>
      <c r="AX20" s="305" t="s">
        <v>995</v>
      </c>
      <c r="AY20" s="305">
        <v>4664</v>
      </c>
      <c r="AZ20" s="305">
        <v>748</v>
      </c>
      <c r="BA20" s="305"/>
      <c r="BB20" s="296">
        <f t="shared" si="13"/>
        <v>5412</v>
      </c>
      <c r="BC20" s="305"/>
      <c r="BD20" s="305"/>
      <c r="BE20" s="305"/>
      <c r="BF20" s="305"/>
      <c r="BG20" s="296">
        <f t="shared" si="15"/>
        <v>0</v>
      </c>
      <c r="BH20" s="305"/>
      <c r="BI20" s="305"/>
      <c r="BJ20" s="305"/>
      <c r="BK20" s="305"/>
      <c r="BL20" s="296">
        <f t="shared" si="16"/>
        <v>0</v>
      </c>
      <c r="BM20" s="305"/>
      <c r="BN20" s="305"/>
      <c r="BO20" s="305"/>
      <c r="BP20" s="305"/>
      <c r="BQ20" s="305"/>
      <c r="BR20" s="305"/>
      <c r="BS20" s="305"/>
      <c r="BT20" s="305"/>
      <c r="BU20" s="305"/>
      <c r="BV20" s="305"/>
      <c r="BW20" s="305"/>
      <c r="BX20" s="305"/>
      <c r="BY20" s="305"/>
      <c r="BZ20" s="305"/>
      <c r="CA20" s="305"/>
      <c r="CB20" s="305"/>
      <c r="CC20" s="305"/>
      <c r="CD20" s="305"/>
      <c r="CE20" s="305"/>
      <c r="CF20" s="305"/>
      <c r="CG20" s="305"/>
      <c r="CH20" s="305"/>
      <c r="CI20" s="305"/>
      <c r="CJ20" s="305"/>
      <c r="CK20" s="305"/>
      <c r="CL20" s="305"/>
      <c r="CM20" s="305"/>
      <c r="CN20" s="305"/>
      <c r="CO20" s="305"/>
      <c r="CP20" s="305"/>
      <c r="CQ20" s="305"/>
      <c r="CR20" s="305"/>
      <c r="CS20" s="305"/>
      <c r="CT20" s="305"/>
      <c r="CU20" s="305"/>
      <c r="CV20" s="305"/>
      <c r="CW20" s="305"/>
      <c r="CX20" s="305"/>
      <c r="CY20" s="305"/>
      <c r="CZ20" s="305"/>
      <c r="DA20" s="305"/>
      <c r="DB20" s="305"/>
      <c r="DC20" s="305"/>
      <c r="DD20" s="305"/>
      <c r="DE20" s="305"/>
      <c r="DF20" s="305"/>
      <c r="DG20" s="305"/>
      <c r="DH20" s="305"/>
      <c r="DI20" s="305"/>
      <c r="DJ20" s="305"/>
      <c r="DK20" s="305"/>
      <c r="DL20" s="305"/>
      <c r="DM20" s="305"/>
      <c r="DN20" s="305"/>
      <c r="DO20" s="339"/>
      <c r="DP20" s="354">
        <v>1</v>
      </c>
      <c r="DQ20" s="305">
        <v>47500</v>
      </c>
      <c r="DR20" s="305"/>
      <c r="DS20" s="305"/>
      <c r="DT20" s="305"/>
      <c r="DU20" s="305"/>
      <c r="DV20" s="305">
        <v>1</v>
      </c>
      <c r="DW20" s="305">
        <v>47500</v>
      </c>
      <c r="DX20" s="305"/>
      <c r="DY20" s="305"/>
      <c r="DZ20" s="305"/>
      <c r="EA20" s="305"/>
      <c r="EB20" s="305"/>
      <c r="EC20" s="305"/>
      <c r="ED20" s="305"/>
      <c r="EE20" s="305"/>
      <c r="EF20" s="423">
        <f t="shared" si="14"/>
        <v>1</v>
      </c>
      <c r="EG20" s="423">
        <f t="shared" si="14"/>
        <v>47500</v>
      </c>
      <c r="EH20" s="462"/>
      <c r="EI20" s="417"/>
      <c r="EJ20" s="417">
        <v>1</v>
      </c>
      <c r="EK20" s="417">
        <v>47500</v>
      </c>
      <c r="EL20" s="289"/>
      <c r="EM20" s="290">
        <v>1</v>
      </c>
      <c r="EN20" s="289"/>
      <c r="EO20" s="289"/>
      <c r="EP20" s="289"/>
      <c r="EQ20" s="289"/>
      <c r="ER20" s="289"/>
      <c r="ES20" s="289"/>
      <c r="ET20" s="289"/>
    </row>
    <row r="21" spans="1:150" ht="66">
      <c r="A21" s="459">
        <v>14</v>
      </c>
      <c r="B21" s="459" t="s">
        <v>1224</v>
      </c>
      <c r="C21" s="459" t="s">
        <v>1225</v>
      </c>
      <c r="D21" s="459" t="s">
        <v>1105</v>
      </c>
      <c r="E21" s="460">
        <v>42500</v>
      </c>
      <c r="F21" s="460">
        <v>5000</v>
      </c>
      <c r="G21" s="357">
        <f t="shared" si="3"/>
        <v>47500</v>
      </c>
      <c r="H21" s="278"/>
      <c r="I21" s="437">
        <f t="shared" si="0"/>
        <v>374.0625</v>
      </c>
      <c r="J21" s="280">
        <f t="shared" si="1"/>
        <v>2749.0625</v>
      </c>
      <c r="K21" s="460" t="s">
        <v>1226</v>
      </c>
      <c r="L21" s="351">
        <v>10</v>
      </c>
      <c r="M21" s="437">
        <f t="shared" si="2"/>
        <v>3740.625</v>
      </c>
      <c r="N21" s="280">
        <f t="shared" si="4"/>
        <v>27490.625</v>
      </c>
      <c r="O21" s="279">
        <f t="shared" si="5"/>
        <v>0</v>
      </c>
      <c r="P21" s="279">
        <f t="shared" si="6"/>
        <v>0</v>
      </c>
      <c r="Q21" s="279">
        <f t="shared" si="6"/>
        <v>0</v>
      </c>
      <c r="R21" s="279">
        <f t="shared" si="6"/>
        <v>0</v>
      </c>
      <c r="S21" s="461" t="s">
        <v>1227</v>
      </c>
      <c r="T21" s="305"/>
      <c r="U21" s="305"/>
      <c r="V21" s="305"/>
      <c r="W21" s="305"/>
      <c r="X21" s="296">
        <f t="shared" si="7"/>
        <v>0</v>
      </c>
      <c r="Y21" s="305"/>
      <c r="Z21" s="305"/>
      <c r="AA21" s="305"/>
      <c r="AB21" s="305"/>
      <c r="AC21" s="296">
        <f t="shared" si="8"/>
        <v>0</v>
      </c>
      <c r="AD21" s="305"/>
      <c r="AE21" s="305"/>
      <c r="AF21" s="305"/>
      <c r="AG21" s="305"/>
      <c r="AH21" s="296">
        <f t="shared" si="9"/>
        <v>0</v>
      </c>
      <c r="AI21" s="305"/>
      <c r="AJ21" s="305"/>
      <c r="AK21" s="305"/>
      <c r="AL21" s="305"/>
      <c r="AM21" s="296">
        <f t="shared" si="10"/>
        <v>0</v>
      </c>
      <c r="AN21" s="305"/>
      <c r="AO21" s="305"/>
      <c r="AP21" s="305"/>
      <c r="AQ21" s="305"/>
      <c r="AR21" s="296">
        <f t="shared" si="11"/>
        <v>0</v>
      </c>
      <c r="AS21" s="305"/>
      <c r="AT21" s="305"/>
      <c r="AU21" s="305"/>
      <c r="AV21" s="305"/>
      <c r="AW21" s="296">
        <f t="shared" si="12"/>
        <v>0</v>
      </c>
      <c r="AX21" s="305"/>
      <c r="AY21" s="305"/>
      <c r="AZ21" s="305"/>
      <c r="BA21" s="305"/>
      <c r="BB21" s="296">
        <f t="shared" si="13"/>
        <v>0</v>
      </c>
      <c r="BC21" s="305"/>
      <c r="BD21" s="305"/>
      <c r="BE21" s="305"/>
      <c r="BF21" s="305"/>
      <c r="BG21" s="296">
        <f t="shared" si="15"/>
        <v>0</v>
      </c>
      <c r="BH21" s="305"/>
      <c r="BI21" s="305"/>
      <c r="BJ21" s="305"/>
      <c r="BK21" s="305"/>
      <c r="BL21" s="296">
        <f t="shared" si="16"/>
        <v>0</v>
      </c>
      <c r="BM21" s="305"/>
      <c r="BN21" s="305"/>
      <c r="BO21" s="305"/>
      <c r="BP21" s="305"/>
      <c r="BQ21" s="305"/>
      <c r="BR21" s="305"/>
      <c r="BS21" s="305"/>
      <c r="BT21" s="305"/>
      <c r="BU21" s="305"/>
      <c r="BV21" s="305"/>
      <c r="BW21" s="305"/>
      <c r="BX21" s="305"/>
      <c r="BY21" s="305"/>
      <c r="BZ21" s="305"/>
      <c r="CA21" s="305"/>
      <c r="CB21" s="305"/>
      <c r="CC21" s="305"/>
      <c r="CD21" s="305"/>
      <c r="CE21" s="305"/>
      <c r="CF21" s="305"/>
      <c r="CG21" s="305"/>
      <c r="CH21" s="305"/>
      <c r="CI21" s="305"/>
      <c r="CJ21" s="305"/>
      <c r="CK21" s="305"/>
      <c r="CL21" s="305"/>
      <c r="CM21" s="305"/>
      <c r="CN21" s="305"/>
      <c r="CO21" s="305"/>
      <c r="CP21" s="305"/>
      <c r="CQ21" s="305"/>
      <c r="CR21" s="305"/>
      <c r="CS21" s="305"/>
      <c r="CT21" s="305"/>
      <c r="CU21" s="305"/>
      <c r="CV21" s="305"/>
      <c r="CW21" s="305"/>
      <c r="CX21" s="305"/>
      <c r="CY21" s="305"/>
      <c r="CZ21" s="305"/>
      <c r="DA21" s="305"/>
      <c r="DB21" s="305"/>
      <c r="DC21" s="305"/>
      <c r="DD21" s="305"/>
      <c r="DE21" s="305"/>
      <c r="DF21" s="305"/>
      <c r="DG21" s="305"/>
      <c r="DH21" s="305"/>
      <c r="DI21" s="305"/>
      <c r="DJ21" s="305"/>
      <c r="DK21" s="305"/>
      <c r="DL21" s="305"/>
      <c r="DM21" s="305"/>
      <c r="DN21" s="305"/>
      <c r="DO21" s="339"/>
      <c r="DP21" s="354"/>
      <c r="DQ21" s="305"/>
      <c r="DR21" s="305">
        <v>1</v>
      </c>
      <c r="DS21" s="305">
        <v>47500</v>
      </c>
      <c r="DT21" s="305">
        <v>1</v>
      </c>
      <c r="DU21" s="305">
        <v>47500</v>
      </c>
      <c r="DV21" s="305"/>
      <c r="DW21" s="305"/>
      <c r="DX21" s="305"/>
      <c r="DY21" s="305"/>
      <c r="DZ21" s="305"/>
      <c r="EA21" s="305"/>
      <c r="EB21" s="305"/>
      <c r="EC21" s="305"/>
      <c r="ED21" s="305"/>
      <c r="EE21" s="305"/>
      <c r="EF21" s="423">
        <f t="shared" si="14"/>
        <v>1</v>
      </c>
      <c r="EG21" s="423">
        <f t="shared" si="14"/>
        <v>47500</v>
      </c>
      <c r="EH21" s="462"/>
      <c r="EI21" s="417"/>
      <c r="EJ21" s="417">
        <v>1</v>
      </c>
      <c r="EK21" s="417">
        <v>47500</v>
      </c>
      <c r="EL21" s="289"/>
      <c r="EM21" s="290"/>
      <c r="EN21" s="289"/>
      <c r="EO21" s="289">
        <v>1</v>
      </c>
      <c r="EP21" s="289">
        <v>47500</v>
      </c>
      <c r="EQ21" s="289"/>
      <c r="ER21" s="289"/>
      <c r="ES21" s="289"/>
      <c r="ET21" s="289"/>
    </row>
    <row r="22" spans="1:150" ht="66">
      <c r="A22" s="459">
        <v>15</v>
      </c>
      <c r="B22" s="459" t="s">
        <v>1228</v>
      </c>
      <c r="C22" s="459" t="s">
        <v>1229</v>
      </c>
      <c r="D22" s="459" t="s">
        <v>1199</v>
      </c>
      <c r="E22" s="460">
        <v>25500</v>
      </c>
      <c r="F22" s="460">
        <v>3000</v>
      </c>
      <c r="G22" s="357">
        <f t="shared" si="3"/>
        <v>28500</v>
      </c>
      <c r="H22" s="278"/>
      <c r="I22" s="437">
        <f t="shared" si="0"/>
        <v>224.4375</v>
      </c>
      <c r="J22" s="280">
        <f t="shared" si="1"/>
        <v>1649.4375</v>
      </c>
      <c r="K22" s="460" t="s">
        <v>1230</v>
      </c>
      <c r="L22" s="351">
        <v>10</v>
      </c>
      <c r="M22" s="437">
        <f t="shared" si="2"/>
        <v>2244.375</v>
      </c>
      <c r="N22" s="280">
        <f t="shared" si="4"/>
        <v>16494.375</v>
      </c>
      <c r="O22" s="279">
        <f t="shared" si="5"/>
        <v>11876</v>
      </c>
      <c r="P22" s="279">
        <f t="shared" si="6"/>
        <v>9975</v>
      </c>
      <c r="Q22" s="279">
        <f t="shared" si="6"/>
        <v>1901</v>
      </c>
      <c r="R22" s="279">
        <f t="shared" si="6"/>
        <v>0</v>
      </c>
      <c r="S22" s="461" t="s">
        <v>1231</v>
      </c>
      <c r="T22" s="366">
        <v>40058</v>
      </c>
      <c r="U22" s="305">
        <v>1425</v>
      </c>
      <c r="V22" s="305">
        <v>557</v>
      </c>
      <c r="W22" s="305"/>
      <c r="X22" s="296">
        <f t="shared" si="7"/>
        <v>1982</v>
      </c>
      <c r="Y22" s="358" t="s">
        <v>847</v>
      </c>
      <c r="Z22" s="305">
        <v>1425</v>
      </c>
      <c r="AA22" s="305">
        <v>224</v>
      </c>
      <c r="AB22" s="305"/>
      <c r="AC22" s="296">
        <f t="shared" si="8"/>
        <v>1649</v>
      </c>
      <c r="AD22" s="305" t="s">
        <v>848</v>
      </c>
      <c r="AE22" s="305">
        <v>1425</v>
      </c>
      <c r="AF22" s="305">
        <v>224</v>
      </c>
      <c r="AG22" s="305"/>
      <c r="AH22" s="296">
        <f t="shared" si="9"/>
        <v>1649</v>
      </c>
      <c r="AI22" s="366">
        <v>40239</v>
      </c>
      <c r="AJ22" s="305">
        <v>1425</v>
      </c>
      <c r="AK22" s="305">
        <v>224</v>
      </c>
      <c r="AL22" s="305"/>
      <c r="AM22" s="296">
        <f t="shared" si="10"/>
        <v>1649</v>
      </c>
      <c r="AN22" s="305" t="s">
        <v>853</v>
      </c>
      <c r="AO22" s="305">
        <v>1425</v>
      </c>
      <c r="AP22" s="305">
        <v>224</v>
      </c>
      <c r="AQ22" s="305"/>
      <c r="AR22" s="296">
        <f t="shared" si="11"/>
        <v>1649</v>
      </c>
      <c r="AS22" s="366">
        <v>40490</v>
      </c>
      <c r="AT22" s="305">
        <v>1425</v>
      </c>
      <c r="AU22" s="305">
        <v>224</v>
      </c>
      <c r="AV22" s="305"/>
      <c r="AW22" s="296">
        <f t="shared" si="12"/>
        <v>1649</v>
      </c>
      <c r="AX22" s="305" t="s">
        <v>995</v>
      </c>
      <c r="AY22" s="305">
        <v>1425</v>
      </c>
      <c r="AZ22" s="305">
        <v>224</v>
      </c>
      <c r="BA22" s="305"/>
      <c r="BB22" s="296">
        <f t="shared" si="13"/>
        <v>1649</v>
      </c>
      <c r="BC22" s="305"/>
      <c r="BD22" s="305"/>
      <c r="BE22" s="305"/>
      <c r="BF22" s="305"/>
      <c r="BG22" s="296">
        <f t="shared" si="15"/>
        <v>0</v>
      </c>
      <c r="BH22" s="305"/>
      <c r="BI22" s="305"/>
      <c r="BJ22" s="305"/>
      <c r="BK22" s="305"/>
      <c r="BL22" s="296">
        <f t="shared" si="16"/>
        <v>0</v>
      </c>
      <c r="BM22" s="305"/>
      <c r="BN22" s="305"/>
      <c r="BO22" s="305"/>
      <c r="BP22" s="305"/>
      <c r="BQ22" s="305"/>
      <c r="BR22" s="305"/>
      <c r="BS22" s="305"/>
      <c r="BT22" s="305"/>
      <c r="BU22" s="305"/>
      <c r="BV22" s="305"/>
      <c r="BW22" s="305"/>
      <c r="BX22" s="305"/>
      <c r="BY22" s="305"/>
      <c r="BZ22" s="305"/>
      <c r="CA22" s="305"/>
      <c r="CB22" s="305"/>
      <c r="CC22" s="305"/>
      <c r="CD22" s="305"/>
      <c r="CE22" s="305"/>
      <c r="CF22" s="305"/>
      <c r="CG22" s="305"/>
      <c r="CH22" s="305"/>
      <c r="CI22" s="305"/>
      <c r="CJ22" s="305"/>
      <c r="CK22" s="305"/>
      <c r="CL22" s="305"/>
      <c r="CM22" s="305"/>
      <c r="CN22" s="305"/>
      <c r="CO22" s="305"/>
      <c r="CP22" s="305"/>
      <c r="CQ22" s="305"/>
      <c r="CR22" s="305"/>
      <c r="CS22" s="305"/>
      <c r="CT22" s="305"/>
      <c r="CU22" s="305"/>
      <c r="CV22" s="305"/>
      <c r="CW22" s="305"/>
      <c r="CX22" s="305"/>
      <c r="CY22" s="305"/>
      <c r="CZ22" s="305"/>
      <c r="DA22" s="305"/>
      <c r="DB22" s="305"/>
      <c r="DC22" s="305"/>
      <c r="DD22" s="305"/>
      <c r="DE22" s="305"/>
      <c r="DF22" s="305"/>
      <c r="DG22" s="305"/>
      <c r="DH22" s="305"/>
      <c r="DI22" s="305"/>
      <c r="DJ22" s="305"/>
      <c r="DK22" s="305"/>
      <c r="DL22" s="305"/>
      <c r="DM22" s="305"/>
      <c r="DN22" s="305"/>
      <c r="DO22" s="339"/>
      <c r="DP22" s="354">
        <v>1</v>
      </c>
      <c r="DQ22" s="305">
        <v>28500</v>
      </c>
      <c r="DR22" s="305"/>
      <c r="DS22" s="305"/>
      <c r="DT22" s="305"/>
      <c r="DU22" s="305"/>
      <c r="DV22" s="305">
        <v>1</v>
      </c>
      <c r="DW22" s="305">
        <v>28500</v>
      </c>
      <c r="DX22" s="305"/>
      <c r="DY22" s="305"/>
      <c r="DZ22" s="305"/>
      <c r="EA22" s="305"/>
      <c r="EB22" s="305"/>
      <c r="EC22" s="305"/>
      <c r="ED22" s="305"/>
      <c r="EE22" s="305"/>
      <c r="EF22" s="423">
        <f t="shared" si="14"/>
        <v>1</v>
      </c>
      <c r="EG22" s="423">
        <f t="shared" si="14"/>
        <v>28500</v>
      </c>
      <c r="EH22" s="462"/>
      <c r="EI22" s="417"/>
      <c r="EJ22" s="417">
        <v>1</v>
      </c>
      <c r="EK22" s="417">
        <v>28500</v>
      </c>
      <c r="EL22" s="289"/>
      <c r="EM22" s="290">
        <v>1</v>
      </c>
      <c r="EN22" s="289"/>
      <c r="EO22" s="289"/>
      <c r="EP22" s="289"/>
      <c r="EQ22" s="289"/>
      <c r="ER22" s="289"/>
      <c r="ES22" s="289"/>
      <c r="ET22" s="289"/>
    </row>
    <row r="23" spans="1:150" ht="82.5">
      <c r="A23" s="459">
        <v>16</v>
      </c>
      <c r="B23" s="459" t="s">
        <v>1232</v>
      </c>
      <c r="C23" s="459" t="s">
        <v>1229</v>
      </c>
      <c r="D23" s="459" t="s">
        <v>1199</v>
      </c>
      <c r="E23" s="460">
        <v>25500</v>
      </c>
      <c r="F23" s="460">
        <v>3000</v>
      </c>
      <c r="G23" s="357">
        <f t="shared" si="3"/>
        <v>28500</v>
      </c>
      <c r="H23" s="278"/>
      <c r="I23" s="437">
        <f t="shared" si="0"/>
        <v>224.4375</v>
      </c>
      <c r="J23" s="280">
        <f t="shared" si="1"/>
        <v>1649.4375</v>
      </c>
      <c r="K23" s="460" t="s">
        <v>1233</v>
      </c>
      <c r="L23" s="351">
        <v>10</v>
      </c>
      <c r="M23" s="437">
        <f t="shared" si="2"/>
        <v>2244.375</v>
      </c>
      <c r="N23" s="280">
        <f t="shared" si="4"/>
        <v>16494.375</v>
      </c>
      <c r="O23" s="279">
        <f t="shared" si="5"/>
        <v>6929</v>
      </c>
      <c r="P23" s="279">
        <f t="shared" si="6"/>
        <v>5700</v>
      </c>
      <c r="Q23" s="279">
        <f t="shared" si="6"/>
        <v>1229</v>
      </c>
      <c r="R23" s="279">
        <f t="shared" si="6"/>
        <v>0</v>
      </c>
      <c r="S23" s="461" t="s">
        <v>1231</v>
      </c>
      <c r="T23" s="366">
        <v>40058</v>
      </c>
      <c r="U23" s="305">
        <v>1425</v>
      </c>
      <c r="V23" s="305">
        <v>557</v>
      </c>
      <c r="W23" s="305"/>
      <c r="X23" s="296">
        <f t="shared" si="7"/>
        <v>1982</v>
      </c>
      <c r="Y23" s="305" t="s">
        <v>848</v>
      </c>
      <c r="Z23" s="305">
        <v>2850</v>
      </c>
      <c r="AA23" s="305">
        <v>448</v>
      </c>
      <c r="AB23" s="305"/>
      <c r="AC23" s="296">
        <f t="shared" si="8"/>
        <v>3298</v>
      </c>
      <c r="AD23" s="358" t="s">
        <v>910</v>
      </c>
      <c r="AE23" s="305">
        <v>1425</v>
      </c>
      <c r="AF23" s="305">
        <v>224</v>
      </c>
      <c r="AG23" s="305"/>
      <c r="AH23" s="296">
        <f t="shared" si="9"/>
        <v>1649</v>
      </c>
      <c r="AI23" s="305"/>
      <c r="AJ23" s="305"/>
      <c r="AK23" s="305"/>
      <c r="AL23" s="305"/>
      <c r="AM23" s="296">
        <f t="shared" si="10"/>
        <v>0</v>
      </c>
      <c r="AN23" s="305"/>
      <c r="AO23" s="305"/>
      <c r="AP23" s="305"/>
      <c r="AQ23" s="305"/>
      <c r="AR23" s="296">
        <f t="shared" si="11"/>
        <v>0</v>
      </c>
      <c r="AS23" s="305"/>
      <c r="AT23" s="305"/>
      <c r="AU23" s="305"/>
      <c r="AV23" s="305"/>
      <c r="AW23" s="296">
        <f t="shared" si="12"/>
        <v>0</v>
      </c>
      <c r="AX23" s="305"/>
      <c r="AY23" s="305"/>
      <c r="AZ23" s="305"/>
      <c r="BA23" s="305"/>
      <c r="BB23" s="296">
        <f t="shared" si="13"/>
        <v>0</v>
      </c>
      <c r="BC23" s="305"/>
      <c r="BD23" s="305"/>
      <c r="BE23" s="305"/>
      <c r="BF23" s="305"/>
      <c r="BG23" s="296">
        <f t="shared" si="15"/>
        <v>0</v>
      </c>
      <c r="BH23" s="305"/>
      <c r="BI23" s="305"/>
      <c r="BJ23" s="305"/>
      <c r="BK23" s="305"/>
      <c r="BL23" s="296">
        <f t="shared" si="16"/>
        <v>0</v>
      </c>
      <c r="BM23" s="305"/>
      <c r="BN23" s="305"/>
      <c r="BO23" s="305"/>
      <c r="BP23" s="305"/>
      <c r="BQ23" s="305"/>
      <c r="BR23" s="305"/>
      <c r="BS23" s="305"/>
      <c r="BT23" s="305"/>
      <c r="BU23" s="305"/>
      <c r="BV23" s="305"/>
      <c r="BW23" s="305"/>
      <c r="BX23" s="305"/>
      <c r="BY23" s="305"/>
      <c r="BZ23" s="305"/>
      <c r="CA23" s="305"/>
      <c r="CB23" s="305"/>
      <c r="CC23" s="305"/>
      <c r="CD23" s="305"/>
      <c r="CE23" s="305"/>
      <c r="CF23" s="305"/>
      <c r="CG23" s="305"/>
      <c r="CH23" s="305"/>
      <c r="CI23" s="305"/>
      <c r="CJ23" s="305"/>
      <c r="CK23" s="305"/>
      <c r="CL23" s="305"/>
      <c r="CM23" s="305"/>
      <c r="CN23" s="305"/>
      <c r="CO23" s="305"/>
      <c r="CP23" s="305"/>
      <c r="CQ23" s="305"/>
      <c r="CR23" s="305"/>
      <c r="CS23" s="305"/>
      <c r="CT23" s="305"/>
      <c r="CU23" s="305"/>
      <c r="CV23" s="305"/>
      <c r="CW23" s="305"/>
      <c r="CX23" s="305"/>
      <c r="CY23" s="305"/>
      <c r="CZ23" s="305"/>
      <c r="DA23" s="305"/>
      <c r="DB23" s="305"/>
      <c r="DC23" s="305"/>
      <c r="DD23" s="305"/>
      <c r="DE23" s="305"/>
      <c r="DF23" s="305"/>
      <c r="DG23" s="305"/>
      <c r="DH23" s="305"/>
      <c r="DI23" s="305"/>
      <c r="DJ23" s="305"/>
      <c r="DK23" s="305"/>
      <c r="DL23" s="305"/>
      <c r="DM23" s="305"/>
      <c r="DN23" s="305"/>
      <c r="DO23" s="339"/>
      <c r="DP23" s="354">
        <v>1</v>
      </c>
      <c r="DQ23" s="305">
        <v>28500</v>
      </c>
      <c r="DR23" s="305"/>
      <c r="DS23" s="305"/>
      <c r="DT23" s="305"/>
      <c r="DU23" s="305"/>
      <c r="DV23" s="305">
        <v>1</v>
      </c>
      <c r="DW23" s="305">
        <v>28500</v>
      </c>
      <c r="DX23" s="305"/>
      <c r="DY23" s="305"/>
      <c r="DZ23" s="305"/>
      <c r="EA23" s="305"/>
      <c r="EB23" s="305"/>
      <c r="EC23" s="305"/>
      <c r="ED23" s="305"/>
      <c r="EE23" s="305"/>
      <c r="EF23" s="423">
        <f t="shared" si="14"/>
        <v>1</v>
      </c>
      <c r="EG23" s="423">
        <f t="shared" si="14"/>
        <v>28500</v>
      </c>
      <c r="EH23" s="462"/>
      <c r="EI23" s="417"/>
      <c r="EJ23" s="417">
        <v>1</v>
      </c>
      <c r="EK23" s="417">
        <v>28500</v>
      </c>
      <c r="EL23" s="289"/>
      <c r="EM23" s="290">
        <v>1</v>
      </c>
      <c r="EN23" s="289"/>
      <c r="EO23" s="289"/>
      <c r="EP23" s="289"/>
      <c r="EQ23" s="289"/>
      <c r="ER23" s="289"/>
      <c r="ES23" s="289"/>
      <c r="ET23" s="289"/>
    </row>
    <row r="24" spans="1:150" ht="99">
      <c r="A24" s="459">
        <v>17</v>
      </c>
      <c r="B24" s="459" t="s">
        <v>1234</v>
      </c>
      <c r="C24" s="459" t="s">
        <v>1235</v>
      </c>
      <c r="D24" s="459" t="s">
        <v>1105</v>
      </c>
      <c r="E24" s="460">
        <v>42500</v>
      </c>
      <c r="F24" s="460">
        <v>5000</v>
      </c>
      <c r="G24" s="357">
        <f t="shared" si="3"/>
        <v>47500</v>
      </c>
      <c r="H24" s="278"/>
      <c r="I24" s="437">
        <f t="shared" si="0"/>
        <v>374.0625</v>
      </c>
      <c r="J24" s="280">
        <f t="shared" si="1"/>
        <v>2749.0625</v>
      </c>
      <c r="K24" s="460" t="s">
        <v>1236</v>
      </c>
      <c r="L24" s="351">
        <v>10</v>
      </c>
      <c r="M24" s="437">
        <f t="shared" si="2"/>
        <v>3740.625</v>
      </c>
      <c r="N24" s="280">
        <f t="shared" si="4"/>
        <v>27490.625</v>
      </c>
      <c r="O24" s="279">
        <f t="shared" si="5"/>
        <v>19102</v>
      </c>
      <c r="P24" s="279">
        <f t="shared" si="6"/>
        <v>15556</v>
      </c>
      <c r="Q24" s="279">
        <f t="shared" si="6"/>
        <v>3546</v>
      </c>
      <c r="R24" s="279">
        <f t="shared" si="6"/>
        <v>0</v>
      </c>
      <c r="S24" s="461" t="s">
        <v>1231</v>
      </c>
      <c r="T24" s="366">
        <v>40058</v>
      </c>
      <c r="U24" s="305">
        <v>2296</v>
      </c>
      <c r="V24" s="305">
        <v>928</v>
      </c>
      <c r="W24" s="305"/>
      <c r="X24" s="296">
        <f t="shared" si="7"/>
        <v>3224</v>
      </c>
      <c r="Y24" s="358" t="s">
        <v>847</v>
      </c>
      <c r="Z24" s="305">
        <v>2279</v>
      </c>
      <c r="AA24" s="305">
        <v>374</v>
      </c>
      <c r="AB24" s="305"/>
      <c r="AC24" s="296">
        <f t="shared" si="8"/>
        <v>2653</v>
      </c>
      <c r="AD24" s="305" t="s">
        <v>848</v>
      </c>
      <c r="AE24" s="305">
        <v>2283</v>
      </c>
      <c r="AF24" s="305">
        <v>374</v>
      </c>
      <c r="AG24" s="305"/>
      <c r="AH24" s="296">
        <f t="shared" si="9"/>
        <v>2657</v>
      </c>
      <c r="AI24" s="358" t="s">
        <v>910</v>
      </c>
      <c r="AJ24" s="305">
        <v>2301</v>
      </c>
      <c r="AK24" s="305">
        <v>374</v>
      </c>
      <c r="AL24" s="305"/>
      <c r="AM24" s="296">
        <f t="shared" si="10"/>
        <v>2675</v>
      </c>
      <c r="AN24" s="305" t="s">
        <v>853</v>
      </c>
      <c r="AO24" s="305">
        <v>4514</v>
      </c>
      <c r="AP24" s="305">
        <v>748</v>
      </c>
      <c r="AQ24" s="305"/>
      <c r="AR24" s="296">
        <f t="shared" si="11"/>
        <v>5262</v>
      </c>
      <c r="AS24" s="305" t="s">
        <v>995</v>
      </c>
      <c r="AT24" s="305">
        <v>1883</v>
      </c>
      <c r="AU24" s="305">
        <v>748</v>
      </c>
      <c r="AV24" s="305"/>
      <c r="AW24" s="296">
        <f t="shared" si="12"/>
        <v>2631</v>
      </c>
      <c r="AX24" s="305"/>
      <c r="AY24" s="305"/>
      <c r="AZ24" s="305"/>
      <c r="BA24" s="305"/>
      <c r="BB24" s="296">
        <f t="shared" si="13"/>
        <v>0</v>
      </c>
      <c r="BC24" s="305"/>
      <c r="BD24" s="305"/>
      <c r="BE24" s="305"/>
      <c r="BF24" s="305"/>
      <c r="BG24" s="296">
        <f t="shared" si="15"/>
        <v>0</v>
      </c>
      <c r="BH24" s="305"/>
      <c r="BI24" s="305"/>
      <c r="BJ24" s="305"/>
      <c r="BK24" s="305"/>
      <c r="BL24" s="296">
        <f t="shared" si="16"/>
        <v>0</v>
      </c>
      <c r="BM24" s="305"/>
      <c r="BN24" s="305"/>
      <c r="BO24" s="305"/>
      <c r="BP24" s="305"/>
      <c r="BQ24" s="305"/>
      <c r="BR24" s="305"/>
      <c r="BS24" s="305"/>
      <c r="BT24" s="305"/>
      <c r="BU24" s="305"/>
      <c r="BV24" s="305"/>
      <c r="BW24" s="305"/>
      <c r="BX24" s="305"/>
      <c r="BY24" s="305"/>
      <c r="BZ24" s="305"/>
      <c r="CA24" s="305"/>
      <c r="CB24" s="305"/>
      <c r="CC24" s="305"/>
      <c r="CD24" s="305"/>
      <c r="CE24" s="305"/>
      <c r="CF24" s="305"/>
      <c r="CG24" s="305"/>
      <c r="CH24" s="305"/>
      <c r="CI24" s="305"/>
      <c r="CJ24" s="305"/>
      <c r="CK24" s="305"/>
      <c r="CL24" s="305"/>
      <c r="CM24" s="305"/>
      <c r="CN24" s="305"/>
      <c r="CO24" s="305"/>
      <c r="CP24" s="305"/>
      <c r="CQ24" s="305"/>
      <c r="CR24" s="305"/>
      <c r="CS24" s="305"/>
      <c r="CT24" s="305"/>
      <c r="CU24" s="305"/>
      <c r="CV24" s="305"/>
      <c r="CW24" s="305"/>
      <c r="CX24" s="305"/>
      <c r="CY24" s="305"/>
      <c r="CZ24" s="305"/>
      <c r="DA24" s="305"/>
      <c r="DB24" s="305"/>
      <c r="DC24" s="305"/>
      <c r="DD24" s="305"/>
      <c r="DE24" s="305"/>
      <c r="DF24" s="305"/>
      <c r="DG24" s="305"/>
      <c r="DH24" s="305"/>
      <c r="DI24" s="305"/>
      <c r="DJ24" s="305"/>
      <c r="DK24" s="305"/>
      <c r="DL24" s="305"/>
      <c r="DM24" s="305"/>
      <c r="DN24" s="305"/>
      <c r="DO24" s="339"/>
      <c r="DP24" s="354"/>
      <c r="DQ24" s="305"/>
      <c r="DR24" s="305">
        <v>1</v>
      </c>
      <c r="DS24" s="305">
        <v>47500</v>
      </c>
      <c r="DT24" s="305">
        <v>1</v>
      </c>
      <c r="DU24" s="305">
        <v>47500</v>
      </c>
      <c r="DV24" s="305"/>
      <c r="DW24" s="305"/>
      <c r="DX24" s="305"/>
      <c r="DY24" s="305"/>
      <c r="DZ24" s="305"/>
      <c r="EA24" s="305"/>
      <c r="EB24" s="305"/>
      <c r="EC24" s="305"/>
      <c r="ED24" s="305"/>
      <c r="EE24" s="305"/>
      <c r="EF24" s="423">
        <f t="shared" si="14"/>
        <v>1</v>
      </c>
      <c r="EG24" s="423">
        <f t="shared" si="14"/>
        <v>47500</v>
      </c>
      <c r="EH24" s="462"/>
      <c r="EI24" s="417"/>
      <c r="EJ24" s="417">
        <v>1</v>
      </c>
      <c r="EK24" s="417">
        <v>47500</v>
      </c>
      <c r="EL24" s="289"/>
      <c r="EM24" s="290"/>
      <c r="EN24" s="289"/>
      <c r="EO24" s="289">
        <v>1</v>
      </c>
      <c r="EP24" s="289">
        <v>47500</v>
      </c>
      <c r="EQ24" s="289"/>
      <c r="ER24" s="289"/>
      <c r="ES24" s="289"/>
      <c r="ET24" s="289"/>
    </row>
    <row r="25" spans="1:150" ht="99">
      <c r="A25" s="459">
        <v>18</v>
      </c>
      <c r="B25" s="459" t="s">
        <v>1237</v>
      </c>
      <c r="C25" s="459" t="s">
        <v>1238</v>
      </c>
      <c r="D25" s="459" t="s">
        <v>1105</v>
      </c>
      <c r="E25" s="460">
        <v>42500</v>
      </c>
      <c r="F25" s="460">
        <v>5000</v>
      </c>
      <c r="G25" s="357">
        <f t="shared" si="3"/>
        <v>47500</v>
      </c>
      <c r="H25" s="278"/>
      <c r="I25" s="437">
        <f t="shared" si="0"/>
        <v>374.0625</v>
      </c>
      <c r="J25" s="280">
        <f t="shared" si="1"/>
        <v>2749.0625</v>
      </c>
      <c r="K25" s="460" t="s">
        <v>1239</v>
      </c>
      <c r="L25" s="351">
        <v>10</v>
      </c>
      <c r="M25" s="437">
        <f t="shared" si="2"/>
        <v>3740.625</v>
      </c>
      <c r="N25" s="280">
        <f t="shared" si="4"/>
        <v>27490.625</v>
      </c>
      <c r="O25" s="279">
        <f t="shared" si="5"/>
        <v>14299</v>
      </c>
      <c r="P25" s="279">
        <f t="shared" si="6"/>
        <v>10753</v>
      </c>
      <c r="Q25" s="279">
        <f t="shared" si="6"/>
        <v>3546</v>
      </c>
      <c r="R25" s="279">
        <f t="shared" si="6"/>
        <v>0</v>
      </c>
      <c r="S25" s="461" t="s">
        <v>1231</v>
      </c>
      <c r="T25" s="366">
        <v>40058</v>
      </c>
      <c r="U25" s="305">
        <v>2375</v>
      </c>
      <c r="V25" s="305">
        <v>928</v>
      </c>
      <c r="W25" s="305"/>
      <c r="X25" s="296">
        <f t="shared" si="7"/>
        <v>3303</v>
      </c>
      <c r="Y25" s="305" t="s">
        <v>848</v>
      </c>
      <c r="Z25" s="305">
        <v>2001</v>
      </c>
      <c r="AA25" s="305">
        <v>748</v>
      </c>
      <c r="AB25" s="305"/>
      <c r="AC25" s="296">
        <f t="shared" si="8"/>
        <v>2749</v>
      </c>
      <c r="AD25" s="305" t="s">
        <v>853</v>
      </c>
      <c r="AE25" s="305">
        <v>4376</v>
      </c>
      <c r="AF25" s="305">
        <v>1122</v>
      </c>
      <c r="AG25" s="305"/>
      <c r="AH25" s="296">
        <f t="shared" si="9"/>
        <v>5498</v>
      </c>
      <c r="AI25" s="305" t="s">
        <v>995</v>
      </c>
      <c r="AJ25" s="305">
        <v>2001</v>
      </c>
      <c r="AK25" s="305">
        <v>748</v>
      </c>
      <c r="AL25" s="305"/>
      <c r="AM25" s="296">
        <f t="shared" si="10"/>
        <v>2749</v>
      </c>
      <c r="AN25" s="305"/>
      <c r="AO25" s="305"/>
      <c r="AP25" s="305"/>
      <c r="AQ25" s="305"/>
      <c r="AR25" s="296">
        <f t="shared" si="11"/>
        <v>0</v>
      </c>
      <c r="AS25" s="305"/>
      <c r="AT25" s="305"/>
      <c r="AU25" s="305"/>
      <c r="AV25" s="305"/>
      <c r="AW25" s="296">
        <f t="shared" si="12"/>
        <v>0</v>
      </c>
      <c r="AX25" s="305"/>
      <c r="AY25" s="305"/>
      <c r="AZ25" s="305"/>
      <c r="BA25" s="305"/>
      <c r="BB25" s="296">
        <f t="shared" si="13"/>
        <v>0</v>
      </c>
      <c r="BC25" s="305"/>
      <c r="BD25" s="305"/>
      <c r="BE25" s="305"/>
      <c r="BF25" s="305"/>
      <c r="BG25" s="296">
        <f t="shared" si="15"/>
        <v>0</v>
      </c>
      <c r="BH25" s="305"/>
      <c r="BI25" s="305"/>
      <c r="BJ25" s="305"/>
      <c r="BK25" s="305"/>
      <c r="BL25" s="296">
        <f t="shared" si="16"/>
        <v>0</v>
      </c>
      <c r="BM25" s="305"/>
      <c r="BN25" s="305"/>
      <c r="BO25" s="305"/>
      <c r="BP25" s="305"/>
      <c r="BQ25" s="305"/>
      <c r="BR25" s="305"/>
      <c r="BS25" s="305"/>
      <c r="BT25" s="305"/>
      <c r="BU25" s="305"/>
      <c r="BV25" s="305"/>
      <c r="BW25" s="305"/>
      <c r="BX25" s="305"/>
      <c r="BY25" s="305"/>
      <c r="BZ25" s="305"/>
      <c r="CA25" s="305"/>
      <c r="CB25" s="305"/>
      <c r="CC25" s="305"/>
      <c r="CD25" s="305"/>
      <c r="CE25" s="305"/>
      <c r="CF25" s="305"/>
      <c r="CG25" s="305"/>
      <c r="CH25" s="305"/>
      <c r="CI25" s="305"/>
      <c r="CJ25" s="305"/>
      <c r="CK25" s="305"/>
      <c r="CL25" s="305"/>
      <c r="CM25" s="305"/>
      <c r="CN25" s="305"/>
      <c r="CO25" s="305"/>
      <c r="CP25" s="305"/>
      <c r="CQ25" s="305"/>
      <c r="CR25" s="305"/>
      <c r="CS25" s="305"/>
      <c r="CT25" s="305"/>
      <c r="CU25" s="305"/>
      <c r="CV25" s="305"/>
      <c r="CW25" s="305"/>
      <c r="CX25" s="305"/>
      <c r="CY25" s="305"/>
      <c r="CZ25" s="305"/>
      <c r="DA25" s="305"/>
      <c r="DB25" s="305"/>
      <c r="DC25" s="305"/>
      <c r="DD25" s="305"/>
      <c r="DE25" s="305"/>
      <c r="DF25" s="305"/>
      <c r="DG25" s="305"/>
      <c r="DH25" s="305"/>
      <c r="DI25" s="305"/>
      <c r="DJ25" s="305"/>
      <c r="DK25" s="305"/>
      <c r="DL25" s="305"/>
      <c r="DM25" s="305"/>
      <c r="DN25" s="305"/>
      <c r="DO25" s="339"/>
      <c r="DP25" s="354">
        <v>1</v>
      </c>
      <c r="DQ25" s="305">
        <v>47500</v>
      </c>
      <c r="DR25" s="305"/>
      <c r="DS25" s="305"/>
      <c r="DT25" s="305">
        <v>1</v>
      </c>
      <c r="DU25" s="305">
        <v>47500</v>
      </c>
      <c r="DV25" s="305"/>
      <c r="DW25" s="305"/>
      <c r="DX25" s="305"/>
      <c r="DY25" s="305"/>
      <c r="DZ25" s="305"/>
      <c r="EA25" s="305"/>
      <c r="EB25" s="305"/>
      <c r="EC25" s="305"/>
      <c r="ED25" s="305"/>
      <c r="EE25" s="305"/>
      <c r="EF25" s="423">
        <f t="shared" si="14"/>
        <v>1</v>
      </c>
      <c r="EG25" s="423">
        <f t="shared" si="14"/>
        <v>47500</v>
      </c>
      <c r="EH25" s="462"/>
      <c r="EI25" s="417"/>
      <c r="EJ25" s="417">
        <v>1</v>
      </c>
      <c r="EK25" s="417">
        <v>47500</v>
      </c>
      <c r="EL25" s="289"/>
      <c r="EM25" s="290"/>
      <c r="EN25" s="289"/>
      <c r="EO25" s="289">
        <v>1</v>
      </c>
      <c r="EP25" s="289">
        <v>47500</v>
      </c>
      <c r="EQ25" s="289"/>
      <c r="ER25" s="289"/>
      <c r="ES25" s="289"/>
      <c r="ET25" s="289"/>
    </row>
    <row r="26" spans="1:150" ht="66">
      <c r="A26" s="459">
        <v>19</v>
      </c>
      <c r="B26" s="459" t="s">
        <v>1240</v>
      </c>
      <c r="C26" s="459" t="s">
        <v>1229</v>
      </c>
      <c r="D26" s="459" t="s">
        <v>1105</v>
      </c>
      <c r="E26" s="460">
        <v>42500</v>
      </c>
      <c r="F26" s="460">
        <v>5000</v>
      </c>
      <c r="G26" s="357">
        <f t="shared" si="3"/>
        <v>47500</v>
      </c>
      <c r="H26" s="278"/>
      <c r="I26" s="437">
        <f t="shared" si="0"/>
        <v>374.0625</v>
      </c>
      <c r="J26" s="280">
        <f t="shared" si="1"/>
        <v>2749.0625</v>
      </c>
      <c r="K26" s="460" t="s">
        <v>1241</v>
      </c>
      <c r="L26" s="351">
        <v>10</v>
      </c>
      <c r="M26" s="437">
        <f t="shared" si="2"/>
        <v>3740.625</v>
      </c>
      <c r="N26" s="280">
        <f t="shared" si="4"/>
        <v>27490.625</v>
      </c>
      <c r="O26" s="279">
        <f t="shared" si="5"/>
        <v>22500</v>
      </c>
      <c r="P26" s="279">
        <f t="shared" si="6"/>
        <v>19000</v>
      </c>
      <c r="Q26" s="279">
        <f t="shared" si="6"/>
        <v>3500</v>
      </c>
      <c r="R26" s="279">
        <f t="shared" si="6"/>
        <v>0</v>
      </c>
      <c r="S26" s="461" t="s">
        <v>1242</v>
      </c>
      <c r="T26" s="366">
        <v>40058</v>
      </c>
      <c r="U26" s="305">
        <v>2375</v>
      </c>
      <c r="V26" s="305">
        <v>882</v>
      </c>
      <c r="W26" s="305"/>
      <c r="X26" s="296">
        <f t="shared" si="7"/>
        <v>3257</v>
      </c>
      <c r="Y26" s="358" t="s">
        <v>847</v>
      </c>
      <c r="Z26" s="305">
        <v>2375</v>
      </c>
      <c r="AA26" s="305">
        <v>374</v>
      </c>
      <c r="AB26" s="305"/>
      <c r="AC26" s="296">
        <f t="shared" si="8"/>
        <v>2749</v>
      </c>
      <c r="AD26" s="305" t="s">
        <v>848</v>
      </c>
      <c r="AE26" s="305">
        <v>2375</v>
      </c>
      <c r="AF26" s="305">
        <v>374</v>
      </c>
      <c r="AG26" s="305"/>
      <c r="AH26" s="296">
        <f t="shared" si="9"/>
        <v>2749</v>
      </c>
      <c r="AI26" s="358" t="s">
        <v>910</v>
      </c>
      <c r="AJ26" s="305">
        <v>2375</v>
      </c>
      <c r="AK26" s="305">
        <v>374</v>
      </c>
      <c r="AL26" s="305"/>
      <c r="AM26" s="296">
        <f t="shared" si="10"/>
        <v>2749</v>
      </c>
      <c r="AN26" s="366">
        <v>40239</v>
      </c>
      <c r="AO26" s="305">
        <v>2375</v>
      </c>
      <c r="AP26" s="305">
        <v>374</v>
      </c>
      <c r="AQ26" s="305"/>
      <c r="AR26" s="296">
        <f t="shared" si="11"/>
        <v>2749</v>
      </c>
      <c r="AS26" s="305" t="s">
        <v>853</v>
      </c>
      <c r="AT26" s="305">
        <v>2375</v>
      </c>
      <c r="AU26" s="305">
        <v>374</v>
      </c>
      <c r="AV26" s="305"/>
      <c r="AW26" s="296">
        <f t="shared" si="12"/>
        <v>2749</v>
      </c>
      <c r="AX26" s="366">
        <v>40490</v>
      </c>
      <c r="AY26" s="305">
        <v>2375</v>
      </c>
      <c r="AZ26" s="305">
        <v>374</v>
      </c>
      <c r="BA26" s="305"/>
      <c r="BB26" s="296">
        <f t="shared" si="13"/>
        <v>2749</v>
      </c>
      <c r="BC26" s="305" t="s">
        <v>995</v>
      </c>
      <c r="BD26" s="305">
        <v>2375</v>
      </c>
      <c r="BE26" s="305">
        <v>374</v>
      </c>
      <c r="BF26" s="305"/>
      <c r="BG26" s="296">
        <f t="shared" si="15"/>
        <v>2749</v>
      </c>
      <c r="BH26" s="305"/>
      <c r="BI26" s="305"/>
      <c r="BJ26" s="305"/>
      <c r="BK26" s="305"/>
      <c r="BL26" s="296">
        <f t="shared" si="16"/>
        <v>0</v>
      </c>
      <c r="BM26" s="305"/>
      <c r="BN26" s="305"/>
      <c r="BO26" s="305"/>
      <c r="BP26" s="305"/>
      <c r="BQ26" s="305"/>
      <c r="BR26" s="305"/>
      <c r="BS26" s="305"/>
      <c r="BT26" s="305"/>
      <c r="BU26" s="305"/>
      <c r="BV26" s="305"/>
      <c r="BW26" s="305"/>
      <c r="BX26" s="305"/>
      <c r="BY26" s="305"/>
      <c r="BZ26" s="305"/>
      <c r="CA26" s="305"/>
      <c r="CB26" s="305"/>
      <c r="CC26" s="305"/>
      <c r="CD26" s="305"/>
      <c r="CE26" s="305"/>
      <c r="CF26" s="305"/>
      <c r="CG26" s="305"/>
      <c r="CH26" s="305"/>
      <c r="CI26" s="305"/>
      <c r="CJ26" s="305"/>
      <c r="CK26" s="305"/>
      <c r="CL26" s="305"/>
      <c r="CM26" s="305"/>
      <c r="CN26" s="305"/>
      <c r="CO26" s="305"/>
      <c r="CP26" s="305"/>
      <c r="CQ26" s="305"/>
      <c r="CR26" s="305"/>
      <c r="CS26" s="305"/>
      <c r="CT26" s="305"/>
      <c r="CU26" s="305"/>
      <c r="CV26" s="305"/>
      <c r="CW26" s="305"/>
      <c r="CX26" s="305"/>
      <c r="CY26" s="305"/>
      <c r="CZ26" s="305"/>
      <c r="DA26" s="305"/>
      <c r="DB26" s="305"/>
      <c r="DC26" s="305"/>
      <c r="DD26" s="305"/>
      <c r="DE26" s="305"/>
      <c r="DF26" s="305"/>
      <c r="DG26" s="305"/>
      <c r="DH26" s="305"/>
      <c r="DI26" s="305"/>
      <c r="DJ26" s="305"/>
      <c r="DK26" s="305"/>
      <c r="DL26" s="305"/>
      <c r="DM26" s="305"/>
      <c r="DN26" s="305"/>
      <c r="DO26" s="339"/>
      <c r="DP26" s="354">
        <v>1</v>
      </c>
      <c r="DQ26" s="305">
        <v>47500</v>
      </c>
      <c r="DR26" s="305"/>
      <c r="DS26" s="305"/>
      <c r="DT26" s="305">
        <v>1</v>
      </c>
      <c r="DU26" s="305">
        <v>47500</v>
      </c>
      <c r="DV26" s="305"/>
      <c r="DW26" s="305"/>
      <c r="DX26" s="305"/>
      <c r="DY26" s="305"/>
      <c r="DZ26" s="305"/>
      <c r="EA26" s="305"/>
      <c r="EB26" s="305"/>
      <c r="EC26" s="305"/>
      <c r="ED26" s="305"/>
      <c r="EE26" s="305"/>
      <c r="EF26" s="423">
        <f t="shared" si="14"/>
        <v>1</v>
      </c>
      <c r="EG26" s="423">
        <f t="shared" si="14"/>
        <v>47500</v>
      </c>
      <c r="EH26" s="462"/>
      <c r="EI26" s="417"/>
      <c r="EJ26" s="417">
        <v>1</v>
      </c>
      <c r="EK26" s="417">
        <v>47500</v>
      </c>
      <c r="EL26" s="289"/>
      <c r="EM26" s="290">
        <v>1</v>
      </c>
      <c r="EN26" s="289"/>
      <c r="EO26" s="289"/>
      <c r="EP26" s="289"/>
      <c r="EQ26" s="289"/>
      <c r="ER26" s="289"/>
      <c r="ES26" s="289"/>
      <c r="ET26" s="289"/>
    </row>
    <row r="27" spans="1:150" ht="66">
      <c r="A27" s="459">
        <v>20</v>
      </c>
      <c r="B27" s="459" t="s">
        <v>1243</v>
      </c>
      <c r="C27" s="459" t="s">
        <v>1244</v>
      </c>
      <c r="D27" s="459" t="s">
        <v>1105</v>
      </c>
      <c r="E27" s="460">
        <v>42500</v>
      </c>
      <c r="F27" s="460">
        <v>5000</v>
      </c>
      <c r="G27" s="357">
        <f t="shared" si="3"/>
        <v>47500</v>
      </c>
      <c r="H27" s="278"/>
      <c r="I27" s="437">
        <f t="shared" si="0"/>
        <v>374.0625</v>
      </c>
      <c r="J27" s="280">
        <f t="shared" si="1"/>
        <v>2749.0625</v>
      </c>
      <c r="K27" s="460" t="s">
        <v>1245</v>
      </c>
      <c r="L27" s="351">
        <v>10</v>
      </c>
      <c r="M27" s="437">
        <f t="shared" si="2"/>
        <v>3740.625</v>
      </c>
      <c r="N27" s="280">
        <f t="shared" si="4"/>
        <v>27490.625</v>
      </c>
      <c r="O27" s="279">
        <f t="shared" si="5"/>
        <v>8692</v>
      </c>
      <c r="P27" s="279">
        <f t="shared" si="6"/>
        <v>7125</v>
      </c>
      <c r="Q27" s="279">
        <f t="shared" si="6"/>
        <v>1567</v>
      </c>
      <c r="R27" s="279">
        <f t="shared" si="6"/>
        <v>0</v>
      </c>
      <c r="S27" s="463" t="s">
        <v>1246</v>
      </c>
      <c r="T27" s="305"/>
      <c r="U27" s="305"/>
      <c r="V27" s="305"/>
      <c r="W27" s="305"/>
      <c r="X27" s="296">
        <f t="shared" si="7"/>
        <v>0</v>
      </c>
      <c r="Y27" s="305" t="s">
        <v>848</v>
      </c>
      <c r="Z27" s="305">
        <v>7125</v>
      </c>
      <c r="AA27" s="305">
        <v>1567</v>
      </c>
      <c r="AB27" s="305"/>
      <c r="AC27" s="296">
        <f t="shared" si="8"/>
        <v>8692</v>
      </c>
      <c r="AD27" s="305"/>
      <c r="AE27" s="305"/>
      <c r="AF27" s="305"/>
      <c r="AG27" s="305"/>
      <c r="AH27" s="296">
        <f t="shared" si="9"/>
        <v>0</v>
      </c>
      <c r="AI27" s="305"/>
      <c r="AJ27" s="305"/>
      <c r="AK27" s="305"/>
      <c r="AL27" s="305"/>
      <c r="AM27" s="296">
        <f t="shared" si="10"/>
        <v>0</v>
      </c>
      <c r="AN27" s="305"/>
      <c r="AO27" s="305"/>
      <c r="AP27" s="305"/>
      <c r="AQ27" s="305"/>
      <c r="AR27" s="296">
        <f t="shared" si="11"/>
        <v>0</v>
      </c>
      <c r="AS27" s="305"/>
      <c r="AT27" s="305"/>
      <c r="AU27" s="305"/>
      <c r="AV27" s="305"/>
      <c r="AW27" s="296">
        <f t="shared" si="12"/>
        <v>0</v>
      </c>
      <c r="AX27" s="305"/>
      <c r="AY27" s="305"/>
      <c r="AZ27" s="305"/>
      <c r="BA27" s="305"/>
      <c r="BB27" s="296">
        <f t="shared" si="13"/>
        <v>0</v>
      </c>
      <c r="BC27" s="305"/>
      <c r="BD27" s="305"/>
      <c r="BE27" s="305"/>
      <c r="BF27" s="305"/>
      <c r="BG27" s="296">
        <f t="shared" si="15"/>
        <v>0</v>
      </c>
      <c r="BH27" s="305"/>
      <c r="BI27" s="305"/>
      <c r="BJ27" s="305"/>
      <c r="BK27" s="305"/>
      <c r="BL27" s="296">
        <f t="shared" si="16"/>
        <v>0</v>
      </c>
      <c r="BM27" s="305"/>
      <c r="BN27" s="305"/>
      <c r="BO27" s="305"/>
      <c r="BP27" s="305"/>
      <c r="BQ27" s="305"/>
      <c r="BR27" s="305"/>
      <c r="BS27" s="305"/>
      <c r="BT27" s="305"/>
      <c r="BU27" s="305"/>
      <c r="BV27" s="305"/>
      <c r="BW27" s="305"/>
      <c r="BX27" s="305"/>
      <c r="BY27" s="305"/>
      <c r="BZ27" s="305"/>
      <c r="CA27" s="305"/>
      <c r="CB27" s="305"/>
      <c r="CC27" s="305"/>
      <c r="CD27" s="305"/>
      <c r="CE27" s="305"/>
      <c r="CF27" s="305"/>
      <c r="CG27" s="305"/>
      <c r="CH27" s="305"/>
      <c r="CI27" s="305"/>
      <c r="CJ27" s="305"/>
      <c r="CK27" s="305"/>
      <c r="CL27" s="305"/>
      <c r="CM27" s="305"/>
      <c r="CN27" s="305"/>
      <c r="CO27" s="305"/>
      <c r="CP27" s="305"/>
      <c r="CQ27" s="305"/>
      <c r="CR27" s="305"/>
      <c r="CS27" s="305"/>
      <c r="CT27" s="305"/>
      <c r="CU27" s="305"/>
      <c r="CV27" s="305"/>
      <c r="CW27" s="305"/>
      <c r="CX27" s="305"/>
      <c r="CY27" s="305"/>
      <c r="CZ27" s="305"/>
      <c r="DA27" s="305"/>
      <c r="DB27" s="305"/>
      <c r="DC27" s="305"/>
      <c r="DD27" s="305"/>
      <c r="DE27" s="305"/>
      <c r="DF27" s="305"/>
      <c r="DG27" s="305"/>
      <c r="DH27" s="305"/>
      <c r="DI27" s="305"/>
      <c r="DJ27" s="305"/>
      <c r="DK27" s="305"/>
      <c r="DL27" s="305"/>
      <c r="DM27" s="305"/>
      <c r="DN27" s="305"/>
      <c r="DO27" s="339"/>
      <c r="DP27" s="354">
        <v>1</v>
      </c>
      <c r="DQ27" s="305">
        <v>47500</v>
      </c>
      <c r="DR27" s="305"/>
      <c r="DS27" s="305"/>
      <c r="DT27" s="305">
        <v>1</v>
      </c>
      <c r="DU27" s="305">
        <v>47500</v>
      </c>
      <c r="DV27" s="305"/>
      <c r="DW27" s="305"/>
      <c r="DX27" s="305"/>
      <c r="DY27" s="305"/>
      <c r="DZ27" s="305"/>
      <c r="EA27" s="305"/>
      <c r="EB27" s="305"/>
      <c r="EC27" s="305"/>
      <c r="ED27" s="305"/>
      <c r="EE27" s="305"/>
      <c r="EF27" s="423">
        <f t="shared" si="14"/>
        <v>1</v>
      </c>
      <c r="EG27" s="423">
        <f t="shared" si="14"/>
        <v>47500</v>
      </c>
      <c r="EH27" s="462"/>
      <c r="EI27" s="417"/>
      <c r="EJ27" s="417">
        <v>1</v>
      </c>
      <c r="EK27" s="417">
        <v>47500</v>
      </c>
      <c r="EL27" s="289"/>
      <c r="EM27" s="290">
        <v>1</v>
      </c>
      <c r="EN27" s="289"/>
      <c r="EO27" s="289"/>
      <c r="EP27" s="289"/>
      <c r="EQ27" s="289"/>
      <c r="ER27" s="289"/>
      <c r="ES27" s="289"/>
      <c r="ET27" s="289"/>
    </row>
    <row r="28" spans="1:150" ht="82.5">
      <c r="A28" s="459">
        <v>21</v>
      </c>
      <c r="B28" s="459" t="s">
        <v>1247</v>
      </c>
      <c r="C28" s="459" t="s">
        <v>1248</v>
      </c>
      <c r="D28" s="459" t="s">
        <v>1249</v>
      </c>
      <c r="E28" s="460">
        <v>42500</v>
      </c>
      <c r="F28" s="460">
        <v>5000</v>
      </c>
      <c r="G28" s="357">
        <f t="shared" si="3"/>
        <v>47500</v>
      </c>
      <c r="H28" s="278"/>
      <c r="I28" s="437">
        <f t="shared" si="0"/>
        <v>374.0625</v>
      </c>
      <c r="J28" s="280">
        <f t="shared" si="1"/>
        <v>2749.0625</v>
      </c>
      <c r="K28" s="460" t="s">
        <v>1250</v>
      </c>
      <c r="L28" s="351">
        <v>10</v>
      </c>
      <c r="M28" s="437">
        <f t="shared" si="2"/>
        <v>3740.625</v>
      </c>
      <c r="N28" s="280">
        <f t="shared" si="4"/>
        <v>27490.625</v>
      </c>
      <c r="O28" s="279">
        <f t="shared" si="5"/>
        <v>22227</v>
      </c>
      <c r="P28" s="279">
        <f t="shared" si="6"/>
        <v>18790</v>
      </c>
      <c r="Q28" s="279">
        <f t="shared" si="6"/>
        <v>3437</v>
      </c>
      <c r="R28" s="279">
        <f t="shared" si="6"/>
        <v>0</v>
      </c>
      <c r="S28" s="463" t="s">
        <v>1251</v>
      </c>
      <c r="T28" s="366">
        <v>40058</v>
      </c>
      <c r="U28" s="305">
        <v>2375</v>
      </c>
      <c r="V28" s="305">
        <v>819</v>
      </c>
      <c r="W28" s="305"/>
      <c r="X28" s="296">
        <f t="shared" si="7"/>
        <v>3194</v>
      </c>
      <c r="Y28" s="358" t="s">
        <v>847</v>
      </c>
      <c r="Z28" s="305">
        <v>2375</v>
      </c>
      <c r="AA28" s="305">
        <v>374</v>
      </c>
      <c r="AB28" s="305"/>
      <c r="AC28" s="296">
        <f t="shared" si="8"/>
        <v>2749</v>
      </c>
      <c r="AD28" s="305" t="s">
        <v>848</v>
      </c>
      <c r="AE28" s="305">
        <v>2340</v>
      </c>
      <c r="AF28" s="305">
        <v>374</v>
      </c>
      <c r="AG28" s="305"/>
      <c r="AH28" s="296">
        <f t="shared" si="9"/>
        <v>2714</v>
      </c>
      <c r="AI28" s="366">
        <v>40239</v>
      </c>
      <c r="AJ28" s="305">
        <v>1966</v>
      </c>
      <c r="AK28" s="305">
        <v>748</v>
      </c>
      <c r="AL28" s="305"/>
      <c r="AM28" s="296">
        <f t="shared" si="10"/>
        <v>2714</v>
      </c>
      <c r="AN28" s="305" t="s">
        <v>853</v>
      </c>
      <c r="AO28" s="305">
        <v>5054</v>
      </c>
      <c r="AP28" s="305">
        <v>374</v>
      </c>
      <c r="AQ28" s="305"/>
      <c r="AR28" s="296">
        <f t="shared" si="11"/>
        <v>5428</v>
      </c>
      <c r="AS28" s="366">
        <v>40490</v>
      </c>
      <c r="AT28" s="305">
        <v>2340</v>
      </c>
      <c r="AU28" s="305">
        <v>374</v>
      </c>
      <c r="AV28" s="305"/>
      <c r="AW28" s="296">
        <f t="shared" si="12"/>
        <v>2714</v>
      </c>
      <c r="AX28" s="305" t="s">
        <v>995</v>
      </c>
      <c r="AY28" s="305">
        <v>2340</v>
      </c>
      <c r="AZ28" s="305">
        <v>374</v>
      </c>
      <c r="BA28" s="305"/>
      <c r="BB28" s="296">
        <f t="shared" si="13"/>
        <v>2714</v>
      </c>
      <c r="BC28" s="305"/>
      <c r="BD28" s="305"/>
      <c r="BE28" s="305"/>
      <c r="BF28" s="305"/>
      <c r="BG28" s="296">
        <f t="shared" si="15"/>
        <v>0</v>
      </c>
      <c r="BH28" s="305"/>
      <c r="BI28" s="305"/>
      <c r="BJ28" s="305"/>
      <c r="BK28" s="305"/>
      <c r="BL28" s="296">
        <f t="shared" si="16"/>
        <v>0</v>
      </c>
      <c r="BM28" s="305"/>
      <c r="BN28" s="305"/>
      <c r="BO28" s="305"/>
      <c r="BP28" s="305"/>
      <c r="BQ28" s="305"/>
      <c r="BR28" s="305"/>
      <c r="BS28" s="305"/>
      <c r="BT28" s="305"/>
      <c r="BU28" s="305"/>
      <c r="BV28" s="305"/>
      <c r="BW28" s="305"/>
      <c r="BX28" s="305"/>
      <c r="BY28" s="305"/>
      <c r="BZ28" s="305"/>
      <c r="CA28" s="305"/>
      <c r="CB28" s="305"/>
      <c r="CC28" s="305"/>
      <c r="CD28" s="305"/>
      <c r="CE28" s="305"/>
      <c r="CF28" s="305"/>
      <c r="CG28" s="305"/>
      <c r="CH28" s="305"/>
      <c r="CI28" s="305"/>
      <c r="CJ28" s="305"/>
      <c r="CK28" s="305"/>
      <c r="CL28" s="305"/>
      <c r="CM28" s="305"/>
      <c r="CN28" s="305"/>
      <c r="CO28" s="305"/>
      <c r="CP28" s="305"/>
      <c r="CQ28" s="305"/>
      <c r="CR28" s="305"/>
      <c r="CS28" s="305"/>
      <c r="CT28" s="305"/>
      <c r="CU28" s="305"/>
      <c r="CV28" s="305"/>
      <c r="CW28" s="305"/>
      <c r="CX28" s="305"/>
      <c r="CY28" s="305"/>
      <c r="CZ28" s="305"/>
      <c r="DA28" s="305"/>
      <c r="DB28" s="305"/>
      <c r="DC28" s="305"/>
      <c r="DD28" s="305"/>
      <c r="DE28" s="305"/>
      <c r="DF28" s="305"/>
      <c r="DG28" s="305"/>
      <c r="DH28" s="305"/>
      <c r="DI28" s="305"/>
      <c r="DJ28" s="305"/>
      <c r="DK28" s="305"/>
      <c r="DL28" s="305"/>
      <c r="DM28" s="305"/>
      <c r="DN28" s="305"/>
      <c r="DO28" s="339"/>
      <c r="DP28" s="354">
        <v>1</v>
      </c>
      <c r="DQ28" s="305">
        <v>47500</v>
      </c>
      <c r="DR28" s="305"/>
      <c r="DS28" s="305"/>
      <c r="DT28" s="305"/>
      <c r="DU28" s="305"/>
      <c r="DV28" s="305">
        <v>1</v>
      </c>
      <c r="DW28" s="305">
        <v>47500</v>
      </c>
      <c r="DX28" s="305"/>
      <c r="DY28" s="305"/>
      <c r="DZ28" s="305"/>
      <c r="EA28" s="305"/>
      <c r="EB28" s="305"/>
      <c r="EC28" s="305"/>
      <c r="ED28" s="305"/>
      <c r="EE28" s="305"/>
      <c r="EF28" s="423">
        <f t="shared" si="14"/>
        <v>1</v>
      </c>
      <c r="EG28" s="423">
        <f t="shared" si="14"/>
        <v>47500</v>
      </c>
      <c r="EH28" s="462"/>
      <c r="EI28" s="417"/>
      <c r="EJ28" s="417">
        <v>1</v>
      </c>
      <c r="EK28" s="417">
        <v>47500</v>
      </c>
      <c r="EL28" s="289"/>
      <c r="EM28" s="290"/>
      <c r="EN28" s="289"/>
      <c r="EO28" s="289">
        <v>1</v>
      </c>
      <c r="EP28" s="289">
        <v>47500</v>
      </c>
      <c r="EQ28" s="289"/>
      <c r="ER28" s="289"/>
      <c r="ES28" s="289"/>
      <c r="ET28" s="289"/>
    </row>
    <row r="29" spans="1:150" ht="15.75">
      <c r="A29" s="418"/>
      <c r="B29" s="464"/>
      <c r="C29" s="418"/>
      <c r="D29" s="419"/>
      <c r="E29" s="424"/>
      <c r="F29" s="424"/>
      <c r="G29" s="430">
        <f>SUM(E29:F29)</f>
        <v>0</v>
      </c>
      <c r="H29" s="280"/>
      <c r="I29" s="437">
        <f t="shared" si="0"/>
        <v>0</v>
      </c>
      <c r="J29" s="280">
        <f t="shared" si="1"/>
        <v>0</v>
      </c>
      <c r="K29" s="431"/>
      <c r="L29" s="369"/>
      <c r="M29" s="437">
        <f t="shared" si="2"/>
        <v>0</v>
      </c>
      <c r="N29" s="280">
        <f>SUM(L29*J29)</f>
        <v>0</v>
      </c>
      <c r="O29" s="279">
        <f>SUM(P29:Q29)</f>
        <v>0</v>
      </c>
      <c r="P29" s="279">
        <f>SUM(U29,Z29,AE29,AJ29,AO29,AT29,AY29,BD29,BI29,BN29,BS29,BX29,CC29,CH29,CM29,CR29,CW29,DB29,DG29,DL29)</f>
        <v>0</v>
      </c>
      <c r="Q29" s="279">
        <f>SUM(V29,AA29,AF29,AK29,AP29,AU29,AZ29,BE29,BJ29,BO29,BT29,BY29,CD29,CI29,CN29,CS29,CX29,DC29,DH29,DM29)</f>
        <v>0</v>
      </c>
      <c r="R29" s="279">
        <f>SUM(W29,AB29,AG29,AL29,AQ29,AV29,BA29,BF29,BK29,BP29,BU29,BZ29,CE29,CJ29,CO29,CT29,CY29,DD29,DI29,DN29)</f>
        <v>0</v>
      </c>
      <c r="S29" s="432"/>
      <c r="T29" s="328"/>
      <c r="U29" s="279"/>
      <c r="V29" s="279"/>
      <c r="W29" s="305"/>
      <c r="X29" s="296">
        <f>SUM(U29:V29)</f>
        <v>0</v>
      </c>
      <c r="Y29" s="328"/>
      <c r="Z29" s="279"/>
      <c r="AA29" s="279"/>
      <c r="AB29" s="305"/>
      <c r="AC29" s="296">
        <f>SUM(Z29:AA29)</f>
        <v>0</v>
      </c>
      <c r="AD29" s="305"/>
      <c r="AE29" s="305"/>
      <c r="AF29" s="305"/>
      <c r="AG29" s="305"/>
      <c r="AH29" s="305"/>
      <c r="AI29" s="305"/>
      <c r="AJ29" s="305"/>
      <c r="AK29" s="305"/>
      <c r="AL29" s="305"/>
      <c r="AM29" s="305"/>
      <c r="AN29" s="305"/>
      <c r="AO29" s="305"/>
      <c r="AP29" s="305"/>
      <c r="AQ29" s="305"/>
      <c r="AR29" s="305"/>
      <c r="AS29" s="305"/>
      <c r="AT29" s="305"/>
      <c r="AU29" s="305"/>
      <c r="AV29" s="305"/>
      <c r="AW29" s="305"/>
      <c r="AX29" s="305"/>
      <c r="AY29" s="305"/>
      <c r="AZ29" s="305"/>
      <c r="BA29" s="305"/>
      <c r="BB29" s="305"/>
      <c r="BC29" s="305"/>
      <c r="BD29" s="305"/>
      <c r="BE29" s="305"/>
      <c r="BF29" s="305"/>
      <c r="BG29" s="305"/>
      <c r="BH29" s="305"/>
      <c r="BI29" s="305"/>
      <c r="BJ29" s="305"/>
      <c r="BK29" s="305"/>
      <c r="BL29" s="305"/>
      <c r="BM29" s="305"/>
      <c r="BN29" s="305"/>
      <c r="BO29" s="305"/>
      <c r="BP29" s="305"/>
      <c r="BQ29" s="305"/>
      <c r="BR29" s="305"/>
      <c r="BS29" s="305"/>
      <c r="BT29" s="305"/>
      <c r="BU29" s="305"/>
      <c r="BV29" s="305"/>
      <c r="BW29" s="305"/>
      <c r="BX29" s="305"/>
      <c r="BY29" s="305"/>
      <c r="BZ29" s="305"/>
      <c r="CA29" s="305"/>
      <c r="CB29" s="305"/>
      <c r="CC29" s="305"/>
      <c r="CD29" s="305"/>
      <c r="CE29" s="305"/>
      <c r="CF29" s="305"/>
      <c r="CG29" s="305"/>
      <c r="CH29" s="305"/>
      <c r="CI29" s="305"/>
      <c r="CJ29" s="305"/>
      <c r="CK29" s="305"/>
      <c r="CL29" s="305"/>
      <c r="CM29" s="305"/>
      <c r="CN29" s="305"/>
      <c r="CO29" s="305"/>
      <c r="CP29" s="305"/>
      <c r="CQ29" s="305"/>
      <c r="CR29" s="305"/>
      <c r="CS29" s="305"/>
      <c r="CT29" s="305"/>
      <c r="CU29" s="305"/>
      <c r="CV29" s="305"/>
      <c r="CW29" s="305"/>
      <c r="CX29" s="305"/>
      <c r="CY29" s="305"/>
      <c r="CZ29" s="305"/>
      <c r="DA29" s="305"/>
      <c r="DB29" s="305"/>
      <c r="DC29" s="305"/>
      <c r="DD29" s="305"/>
      <c r="DE29" s="305"/>
      <c r="DF29" s="305"/>
      <c r="DG29" s="305"/>
      <c r="DH29" s="305"/>
      <c r="DI29" s="305"/>
      <c r="DJ29" s="305"/>
      <c r="DK29" s="305"/>
      <c r="DL29" s="305"/>
      <c r="DM29" s="305"/>
      <c r="DN29" s="305"/>
      <c r="DO29" s="339"/>
      <c r="DP29" s="422"/>
      <c r="DQ29" s="304"/>
      <c r="DR29" s="304"/>
      <c r="DS29" s="304"/>
      <c r="DT29" s="304"/>
      <c r="DU29" s="304"/>
      <c r="DV29" s="304"/>
      <c r="DW29" s="304"/>
      <c r="DX29" s="304"/>
      <c r="DY29" s="304"/>
      <c r="DZ29" s="304"/>
      <c r="EA29" s="304"/>
      <c r="EB29" s="304"/>
      <c r="EC29" s="304"/>
      <c r="ED29" s="304"/>
      <c r="EE29" s="304"/>
      <c r="EF29" s="423">
        <f>SUM(ED29,EB29,DZ29,DX29,DV29,DT29)</f>
        <v>0</v>
      </c>
      <c r="EG29" s="423">
        <f>SUM(EE29,EC29,EA29,DY29,DW29,DU29)</f>
        <v>0</v>
      </c>
      <c r="EH29" s="424"/>
      <c r="EI29" s="304"/>
      <c r="EJ29" s="280"/>
      <c r="EK29" s="280"/>
      <c r="EL29" s="289"/>
      <c r="EM29" s="290"/>
      <c r="EN29" s="289"/>
      <c r="EO29" s="289"/>
      <c r="EP29" s="289"/>
      <c r="EQ29" s="289"/>
      <c r="ER29" s="289"/>
      <c r="ES29" s="289"/>
      <c r="ET29" s="289"/>
    </row>
    <row r="30" spans="1:150">
      <c r="A30" s="319"/>
      <c r="B30" s="465" t="s">
        <v>738</v>
      </c>
      <c r="C30" s="465"/>
      <c r="D30" s="458"/>
      <c r="E30" s="305">
        <f t="shared" ref="E30:BP30" si="17">SUM(E8:E29)</f>
        <v>803250</v>
      </c>
      <c r="F30" s="305">
        <f t="shared" si="17"/>
        <v>94500</v>
      </c>
      <c r="G30" s="305">
        <f t="shared" si="17"/>
        <v>897750</v>
      </c>
      <c r="H30" s="305">
        <f t="shared" si="17"/>
        <v>0</v>
      </c>
      <c r="I30" s="437">
        <f t="shared" si="0"/>
        <v>7069.78125</v>
      </c>
      <c r="J30" s="305">
        <f t="shared" si="17"/>
        <v>51957.28125</v>
      </c>
      <c r="K30" s="305">
        <f t="shared" si="17"/>
        <v>0</v>
      </c>
      <c r="L30" s="369">
        <f t="shared" si="17"/>
        <v>210</v>
      </c>
      <c r="M30" s="304">
        <f t="shared" si="17"/>
        <v>70697.8125</v>
      </c>
      <c r="N30" s="304">
        <f t="shared" si="17"/>
        <v>519572.8125</v>
      </c>
      <c r="O30" s="305">
        <f t="shared" si="17"/>
        <v>366054</v>
      </c>
      <c r="P30" s="305">
        <f t="shared" si="17"/>
        <v>307387</v>
      </c>
      <c r="Q30" s="305">
        <f t="shared" si="17"/>
        <v>58667</v>
      </c>
      <c r="R30" s="305">
        <f t="shared" si="17"/>
        <v>0</v>
      </c>
      <c r="S30" s="305">
        <f t="shared" si="17"/>
        <v>197880</v>
      </c>
      <c r="T30" s="305">
        <f t="shared" si="17"/>
        <v>240348</v>
      </c>
      <c r="U30" s="305">
        <f t="shared" si="17"/>
        <v>45880</v>
      </c>
      <c r="V30" s="305">
        <f t="shared" si="17"/>
        <v>13876</v>
      </c>
      <c r="W30" s="305">
        <f t="shared" si="17"/>
        <v>0</v>
      </c>
      <c r="X30" s="305">
        <f t="shared" si="17"/>
        <v>59756</v>
      </c>
      <c r="Y30" s="305">
        <f t="shared" si="17"/>
        <v>320464</v>
      </c>
      <c r="Z30" s="305">
        <f t="shared" si="17"/>
        <v>59962</v>
      </c>
      <c r="AA30" s="305">
        <f t="shared" si="17"/>
        <v>10728</v>
      </c>
      <c r="AB30" s="305">
        <f t="shared" si="17"/>
        <v>0</v>
      </c>
      <c r="AC30" s="305">
        <f t="shared" si="17"/>
        <v>70690</v>
      </c>
      <c r="AD30" s="305">
        <f t="shared" si="17"/>
        <v>0</v>
      </c>
      <c r="AE30" s="305">
        <f t="shared" si="17"/>
        <v>41619</v>
      </c>
      <c r="AF30" s="305">
        <f t="shared" si="17"/>
        <v>7441</v>
      </c>
      <c r="AG30" s="305">
        <f t="shared" si="17"/>
        <v>0</v>
      </c>
      <c r="AH30" s="305">
        <f t="shared" si="17"/>
        <v>49060</v>
      </c>
      <c r="AI30" s="305">
        <f t="shared" si="17"/>
        <v>201195</v>
      </c>
      <c r="AJ30" s="305">
        <f t="shared" si="17"/>
        <v>37849</v>
      </c>
      <c r="AK30" s="305">
        <f t="shared" si="17"/>
        <v>6843</v>
      </c>
      <c r="AL30" s="305">
        <f t="shared" si="17"/>
        <v>0</v>
      </c>
      <c r="AM30" s="305">
        <f t="shared" si="17"/>
        <v>44692</v>
      </c>
      <c r="AN30" s="305">
        <f t="shared" si="17"/>
        <v>80478</v>
      </c>
      <c r="AO30" s="305">
        <f t="shared" si="17"/>
        <v>38317</v>
      </c>
      <c r="AP30" s="305">
        <f t="shared" si="17"/>
        <v>6095</v>
      </c>
      <c r="AQ30" s="305">
        <f t="shared" si="17"/>
        <v>0</v>
      </c>
      <c r="AR30" s="305">
        <f t="shared" si="17"/>
        <v>44412</v>
      </c>
      <c r="AS30" s="305">
        <f t="shared" si="17"/>
        <v>403394</v>
      </c>
      <c r="AT30" s="305">
        <f t="shared" si="17"/>
        <v>30918</v>
      </c>
      <c r="AU30" s="305">
        <f t="shared" si="17"/>
        <v>5347</v>
      </c>
      <c r="AV30" s="305">
        <f t="shared" si="17"/>
        <v>0</v>
      </c>
      <c r="AW30" s="305">
        <f t="shared" si="17"/>
        <v>36265</v>
      </c>
      <c r="AX30" s="305">
        <f t="shared" si="17"/>
        <v>80980</v>
      </c>
      <c r="AY30" s="305">
        <f t="shared" si="17"/>
        <v>29092</v>
      </c>
      <c r="AZ30" s="305">
        <f t="shared" si="17"/>
        <v>4599</v>
      </c>
      <c r="BA30" s="305">
        <f t="shared" si="17"/>
        <v>0</v>
      </c>
      <c r="BB30" s="305">
        <f t="shared" si="17"/>
        <v>33691</v>
      </c>
      <c r="BC30" s="305">
        <f t="shared" si="17"/>
        <v>202450</v>
      </c>
      <c r="BD30" s="305">
        <f t="shared" si="17"/>
        <v>16625</v>
      </c>
      <c r="BE30" s="305">
        <f t="shared" si="17"/>
        <v>2617</v>
      </c>
      <c r="BF30" s="305">
        <f t="shared" si="17"/>
        <v>0</v>
      </c>
      <c r="BG30" s="305">
        <f t="shared" si="17"/>
        <v>19242</v>
      </c>
      <c r="BH30" s="305">
        <f t="shared" si="17"/>
        <v>0</v>
      </c>
      <c r="BI30" s="305">
        <f t="shared" si="17"/>
        <v>7125</v>
      </c>
      <c r="BJ30" s="305">
        <f t="shared" si="17"/>
        <v>1121</v>
      </c>
      <c r="BK30" s="305">
        <f t="shared" si="17"/>
        <v>0</v>
      </c>
      <c r="BL30" s="305">
        <f t="shared" si="17"/>
        <v>8246</v>
      </c>
      <c r="BM30" s="305">
        <f t="shared" si="17"/>
        <v>0</v>
      </c>
      <c r="BN30" s="305">
        <f t="shared" si="17"/>
        <v>0</v>
      </c>
      <c r="BO30" s="305">
        <f t="shared" si="17"/>
        <v>0</v>
      </c>
      <c r="BP30" s="305">
        <f t="shared" si="17"/>
        <v>0</v>
      </c>
      <c r="BQ30" s="305">
        <f t="shared" ref="BQ30:EB30" si="18">SUM(BQ8:BQ29)</f>
        <v>0</v>
      </c>
      <c r="BR30" s="305">
        <f t="shared" si="18"/>
        <v>0</v>
      </c>
      <c r="BS30" s="305">
        <f t="shared" si="18"/>
        <v>0</v>
      </c>
      <c r="BT30" s="305">
        <f t="shared" si="18"/>
        <v>0</v>
      </c>
      <c r="BU30" s="305">
        <f t="shared" si="18"/>
        <v>0</v>
      </c>
      <c r="BV30" s="305">
        <f t="shared" si="18"/>
        <v>0</v>
      </c>
      <c r="BW30" s="305">
        <f t="shared" si="18"/>
        <v>0</v>
      </c>
      <c r="BX30" s="305">
        <f t="shared" si="18"/>
        <v>0</v>
      </c>
      <c r="BY30" s="305">
        <f t="shared" si="18"/>
        <v>0</v>
      </c>
      <c r="BZ30" s="305">
        <f t="shared" si="18"/>
        <v>0</v>
      </c>
      <c r="CA30" s="305">
        <f t="shared" si="18"/>
        <v>0</v>
      </c>
      <c r="CB30" s="305">
        <f t="shared" si="18"/>
        <v>0</v>
      </c>
      <c r="CC30" s="305">
        <f t="shared" si="18"/>
        <v>0</v>
      </c>
      <c r="CD30" s="305">
        <f t="shared" si="18"/>
        <v>0</v>
      </c>
      <c r="CE30" s="305">
        <f t="shared" si="18"/>
        <v>0</v>
      </c>
      <c r="CF30" s="305">
        <f t="shared" si="18"/>
        <v>0</v>
      </c>
      <c r="CG30" s="305">
        <f t="shared" si="18"/>
        <v>0</v>
      </c>
      <c r="CH30" s="305">
        <f t="shared" si="18"/>
        <v>0</v>
      </c>
      <c r="CI30" s="305">
        <f t="shared" si="18"/>
        <v>0</v>
      </c>
      <c r="CJ30" s="305">
        <f t="shared" si="18"/>
        <v>0</v>
      </c>
      <c r="CK30" s="305">
        <f t="shared" si="18"/>
        <v>0</v>
      </c>
      <c r="CL30" s="305">
        <f t="shared" si="18"/>
        <v>0</v>
      </c>
      <c r="CM30" s="305">
        <f t="shared" si="18"/>
        <v>0</v>
      </c>
      <c r="CN30" s="305">
        <f t="shared" si="18"/>
        <v>0</v>
      </c>
      <c r="CO30" s="305">
        <f t="shared" si="18"/>
        <v>0</v>
      </c>
      <c r="CP30" s="305">
        <f t="shared" si="18"/>
        <v>0</v>
      </c>
      <c r="CQ30" s="305">
        <f t="shared" si="18"/>
        <v>0</v>
      </c>
      <c r="CR30" s="305">
        <f t="shared" si="18"/>
        <v>0</v>
      </c>
      <c r="CS30" s="305">
        <f t="shared" si="18"/>
        <v>0</v>
      </c>
      <c r="CT30" s="305">
        <f t="shared" si="18"/>
        <v>0</v>
      </c>
      <c r="CU30" s="305">
        <f t="shared" si="18"/>
        <v>0</v>
      </c>
      <c r="CV30" s="305">
        <f t="shared" si="18"/>
        <v>0</v>
      </c>
      <c r="CW30" s="305">
        <f t="shared" si="18"/>
        <v>0</v>
      </c>
      <c r="CX30" s="305">
        <f t="shared" si="18"/>
        <v>0</v>
      </c>
      <c r="CY30" s="305">
        <f t="shared" si="18"/>
        <v>0</v>
      </c>
      <c r="CZ30" s="305">
        <f t="shared" si="18"/>
        <v>0</v>
      </c>
      <c r="DA30" s="305">
        <f t="shared" si="18"/>
        <v>0</v>
      </c>
      <c r="DB30" s="305">
        <f t="shared" si="18"/>
        <v>0</v>
      </c>
      <c r="DC30" s="305">
        <f t="shared" si="18"/>
        <v>0</v>
      </c>
      <c r="DD30" s="305">
        <f t="shared" si="18"/>
        <v>0</v>
      </c>
      <c r="DE30" s="305">
        <f t="shared" si="18"/>
        <v>0</v>
      </c>
      <c r="DF30" s="305">
        <f t="shared" si="18"/>
        <v>0</v>
      </c>
      <c r="DG30" s="305">
        <f t="shared" si="18"/>
        <v>0</v>
      </c>
      <c r="DH30" s="305">
        <f t="shared" si="18"/>
        <v>0</v>
      </c>
      <c r="DI30" s="305">
        <f t="shared" si="18"/>
        <v>0</v>
      </c>
      <c r="DJ30" s="305">
        <f t="shared" si="18"/>
        <v>0</v>
      </c>
      <c r="DK30" s="305">
        <f t="shared" si="18"/>
        <v>0</v>
      </c>
      <c r="DL30" s="305">
        <f t="shared" si="18"/>
        <v>0</v>
      </c>
      <c r="DM30" s="305">
        <f t="shared" si="18"/>
        <v>0</v>
      </c>
      <c r="DN30" s="305">
        <f t="shared" si="18"/>
        <v>0</v>
      </c>
      <c r="DO30" s="305">
        <f t="shared" si="18"/>
        <v>0</v>
      </c>
      <c r="DP30" s="305">
        <f t="shared" si="18"/>
        <v>18</v>
      </c>
      <c r="DQ30" s="305">
        <f t="shared" si="18"/>
        <v>755250</v>
      </c>
      <c r="DR30" s="305">
        <f t="shared" si="18"/>
        <v>3</v>
      </c>
      <c r="DS30" s="305">
        <f t="shared" si="18"/>
        <v>142500</v>
      </c>
      <c r="DT30" s="305">
        <f t="shared" si="18"/>
        <v>12</v>
      </c>
      <c r="DU30" s="305">
        <f t="shared" si="18"/>
        <v>570000</v>
      </c>
      <c r="DV30" s="305">
        <f t="shared" si="18"/>
        <v>7</v>
      </c>
      <c r="DW30" s="305">
        <f t="shared" si="18"/>
        <v>256500</v>
      </c>
      <c r="DX30" s="305">
        <f t="shared" si="18"/>
        <v>1</v>
      </c>
      <c r="DY30" s="305">
        <f t="shared" si="18"/>
        <v>33250</v>
      </c>
      <c r="DZ30" s="305">
        <f t="shared" si="18"/>
        <v>1</v>
      </c>
      <c r="EA30" s="305">
        <f t="shared" si="18"/>
        <v>38000</v>
      </c>
      <c r="EB30" s="305">
        <f t="shared" si="18"/>
        <v>0</v>
      </c>
      <c r="EC30" s="305">
        <f t="shared" ref="EC30:EK30" si="19">SUM(EC8:EC29)</f>
        <v>0</v>
      </c>
      <c r="ED30" s="305">
        <f t="shared" si="19"/>
        <v>0</v>
      </c>
      <c r="EE30" s="305">
        <f t="shared" si="19"/>
        <v>0</v>
      </c>
      <c r="EF30" s="304">
        <f t="shared" si="19"/>
        <v>21</v>
      </c>
      <c r="EG30" s="305">
        <f t="shared" si="19"/>
        <v>897750</v>
      </c>
      <c r="EH30" s="305">
        <f t="shared" si="19"/>
        <v>6</v>
      </c>
      <c r="EI30" s="305">
        <f t="shared" si="19"/>
        <v>261250</v>
      </c>
      <c r="EJ30" s="305">
        <f t="shared" si="19"/>
        <v>15</v>
      </c>
      <c r="EK30" s="305">
        <f t="shared" si="19"/>
        <v>636500</v>
      </c>
      <c r="EL30" s="289"/>
      <c r="EM30" s="290"/>
      <c r="EN30" s="289"/>
      <c r="EO30" s="289"/>
      <c r="EP30" s="289"/>
      <c r="EQ30" s="289"/>
      <c r="ER30" s="289"/>
      <c r="ES30" s="289"/>
      <c r="ET30" s="289"/>
    </row>
  </sheetData>
  <mergeCells count="41"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T25"/>
  <sheetViews>
    <sheetView workbookViewId="0">
      <selection activeCell="G8" sqref="G8"/>
    </sheetView>
  </sheetViews>
  <sheetFormatPr defaultRowHeight="15"/>
  <sheetData>
    <row r="1" spans="1:150" ht="18">
      <c r="A1" s="588" t="s">
        <v>703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466"/>
      <c r="M1" s="467"/>
      <c r="N1" s="468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7"/>
      <c r="AM1" s="467"/>
      <c r="AN1" s="390"/>
      <c r="AO1" s="390"/>
      <c r="AP1" s="390"/>
      <c r="AQ1" s="390"/>
      <c r="AR1" s="390"/>
      <c r="AS1" s="390"/>
      <c r="AT1" s="390"/>
      <c r="AU1" s="390"/>
      <c r="AV1" s="390"/>
      <c r="AW1" s="390"/>
      <c r="AX1" s="390"/>
      <c r="AY1" s="390"/>
      <c r="AZ1" s="390"/>
      <c r="BA1" s="390"/>
      <c r="BB1" s="390"/>
      <c r="BC1" s="390"/>
      <c r="BD1" s="390"/>
      <c r="BE1" s="390"/>
      <c r="BF1" s="390"/>
      <c r="BG1" s="390"/>
      <c r="BH1" s="390"/>
      <c r="BI1" s="390"/>
      <c r="BJ1" s="390"/>
      <c r="BK1" s="390"/>
      <c r="BL1" s="390"/>
      <c r="BM1" s="390"/>
      <c r="BN1" s="390"/>
      <c r="BO1" s="390"/>
      <c r="BP1" s="390"/>
      <c r="BQ1" s="390"/>
      <c r="BR1" s="390"/>
      <c r="BS1" s="390"/>
      <c r="BT1" s="390"/>
      <c r="BU1" s="390"/>
      <c r="BV1" s="390"/>
      <c r="BW1" s="390"/>
      <c r="BX1" s="390"/>
      <c r="BY1" s="390"/>
      <c r="BZ1" s="390"/>
      <c r="CA1" s="390"/>
      <c r="CB1" s="390"/>
      <c r="CC1" s="390"/>
      <c r="CD1" s="390"/>
      <c r="CE1" s="390"/>
      <c r="CF1" s="390"/>
      <c r="CG1" s="390"/>
      <c r="CH1" s="390"/>
      <c r="CI1" s="390"/>
      <c r="CJ1" s="390"/>
      <c r="CK1" s="390"/>
      <c r="CL1" s="390"/>
      <c r="CM1" s="390"/>
      <c r="CN1" s="390"/>
      <c r="CO1" s="390"/>
      <c r="CP1" s="390"/>
      <c r="CQ1" s="390"/>
      <c r="CR1" s="390"/>
      <c r="CS1" s="390"/>
      <c r="CT1" s="390"/>
      <c r="CU1" s="390"/>
      <c r="CV1" s="390"/>
      <c r="CW1" s="390"/>
      <c r="CX1" s="390"/>
      <c r="CY1" s="390"/>
      <c r="CZ1" s="390"/>
      <c r="DA1" s="390"/>
      <c r="DB1" s="390"/>
      <c r="DC1" s="390"/>
      <c r="DD1" s="390"/>
      <c r="DE1" s="390"/>
      <c r="DF1" s="390"/>
      <c r="DG1" s="390"/>
      <c r="DH1" s="390"/>
      <c r="DI1" s="390"/>
      <c r="DJ1" s="390"/>
      <c r="DK1" s="390"/>
      <c r="DL1" s="390"/>
      <c r="DM1" s="390"/>
      <c r="DN1" s="390"/>
      <c r="DO1" s="390"/>
      <c r="DP1" s="588" t="s">
        <v>704</v>
      </c>
      <c r="DQ1" s="588"/>
      <c r="DR1" s="588"/>
      <c r="DS1" s="588"/>
      <c r="DT1" s="588"/>
      <c r="DU1" s="588"/>
      <c r="DV1" s="588"/>
      <c r="DW1" s="588"/>
      <c r="DX1" s="588"/>
      <c r="DY1" s="588"/>
      <c r="DZ1" s="588"/>
      <c r="EA1" s="588"/>
      <c r="EB1" s="588"/>
      <c r="EC1" s="588"/>
      <c r="ED1" s="588"/>
      <c r="EE1" s="390"/>
      <c r="EF1" s="390"/>
      <c r="EG1" s="390"/>
      <c r="EH1" s="390"/>
      <c r="EI1" s="390"/>
      <c r="EJ1" s="390"/>
      <c r="EK1" s="390"/>
      <c r="EL1" s="390"/>
      <c r="EM1" s="391"/>
      <c r="EN1" s="390"/>
      <c r="EO1" s="390"/>
      <c r="EP1" s="390"/>
      <c r="EQ1" s="390"/>
      <c r="ER1" s="390"/>
      <c r="ES1" s="390"/>
      <c r="ET1" s="390"/>
    </row>
    <row r="2" spans="1:150" ht="18">
      <c r="A2" s="596" t="s">
        <v>1096</v>
      </c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466"/>
      <c r="M2" s="466"/>
      <c r="N2" s="469"/>
      <c r="O2" s="466"/>
      <c r="P2" s="466"/>
      <c r="Q2" s="466"/>
      <c r="R2" s="466"/>
      <c r="S2" s="466"/>
      <c r="T2" s="466"/>
      <c r="U2" s="466"/>
      <c r="V2" s="466"/>
      <c r="W2" s="466"/>
      <c r="X2" s="466"/>
      <c r="Y2" s="466"/>
      <c r="Z2" s="466"/>
      <c r="AA2" s="466"/>
      <c r="AB2" s="466"/>
      <c r="AC2" s="466"/>
      <c r="AD2" s="470"/>
      <c r="AE2" s="466"/>
      <c r="AF2" s="466"/>
      <c r="AG2" s="466"/>
      <c r="AH2" s="466"/>
      <c r="AI2" s="466"/>
      <c r="AJ2" s="466"/>
      <c r="AK2" s="466"/>
      <c r="AL2" s="466"/>
      <c r="AM2" s="466"/>
      <c r="AN2" s="397"/>
      <c r="AO2" s="397"/>
      <c r="AP2" s="397"/>
      <c r="AQ2" s="397"/>
      <c r="AR2" s="397"/>
      <c r="AS2" s="397"/>
      <c r="AT2" s="397"/>
      <c r="AU2" s="397"/>
      <c r="AV2" s="397"/>
      <c r="AW2" s="397"/>
      <c r="AX2" s="397"/>
      <c r="AY2" s="397"/>
      <c r="AZ2" s="397"/>
      <c r="BA2" s="397"/>
      <c r="BB2" s="397"/>
      <c r="BC2" s="397"/>
      <c r="BD2" s="397"/>
      <c r="BE2" s="397"/>
      <c r="BF2" s="397"/>
      <c r="BG2" s="397"/>
      <c r="BH2" s="397"/>
      <c r="BI2" s="397"/>
      <c r="BJ2" s="397"/>
      <c r="BK2" s="397"/>
      <c r="BL2" s="397"/>
      <c r="BM2" s="397"/>
      <c r="BN2" s="397"/>
      <c r="BO2" s="397"/>
      <c r="BP2" s="397"/>
      <c r="BQ2" s="397"/>
      <c r="BR2" s="397"/>
      <c r="BS2" s="397"/>
      <c r="BT2" s="397"/>
      <c r="BU2" s="397"/>
      <c r="BV2" s="397"/>
      <c r="BW2" s="397"/>
      <c r="BX2" s="397"/>
      <c r="BY2" s="397"/>
      <c r="BZ2" s="397"/>
      <c r="CA2" s="397"/>
      <c r="CB2" s="397"/>
      <c r="CC2" s="397"/>
      <c r="CD2" s="397"/>
      <c r="CE2" s="397"/>
      <c r="CF2" s="397"/>
      <c r="CG2" s="397"/>
      <c r="CH2" s="397"/>
      <c r="CI2" s="397"/>
      <c r="CJ2" s="397"/>
      <c r="CK2" s="397"/>
      <c r="CL2" s="397"/>
      <c r="CM2" s="397"/>
      <c r="CN2" s="397"/>
      <c r="CO2" s="397"/>
      <c r="CP2" s="397"/>
      <c r="CQ2" s="397"/>
      <c r="CR2" s="397"/>
      <c r="CS2" s="397"/>
      <c r="CT2" s="397"/>
      <c r="CU2" s="397"/>
      <c r="CV2" s="397"/>
      <c r="CW2" s="397"/>
      <c r="CX2" s="397"/>
      <c r="CY2" s="397"/>
      <c r="CZ2" s="397"/>
      <c r="DA2" s="397"/>
      <c r="DB2" s="397"/>
      <c r="DC2" s="397"/>
      <c r="DD2" s="397"/>
      <c r="DE2" s="397"/>
      <c r="DF2" s="397"/>
      <c r="DG2" s="397"/>
      <c r="DH2" s="397"/>
      <c r="DI2" s="397"/>
      <c r="DJ2" s="397"/>
      <c r="DK2" s="397"/>
      <c r="DL2" s="397"/>
      <c r="DM2" s="397"/>
      <c r="DN2" s="397"/>
      <c r="DO2" s="397"/>
      <c r="DP2" s="398"/>
      <c r="DQ2" s="397"/>
      <c r="DR2" s="397"/>
      <c r="DS2" s="397"/>
      <c r="DT2" s="454" t="s">
        <v>746</v>
      </c>
      <c r="DU2" s="454"/>
      <c r="DV2" s="397"/>
      <c r="DW2" s="397"/>
      <c r="DX2" s="397"/>
      <c r="DY2" s="397"/>
      <c r="DZ2" s="397"/>
      <c r="EA2" s="397"/>
      <c r="EB2" s="397"/>
      <c r="EC2" s="397"/>
      <c r="ED2" s="397"/>
      <c r="EE2" s="397"/>
      <c r="EF2" s="397"/>
      <c r="EG2" s="397"/>
      <c r="EH2" s="397"/>
      <c r="EI2" s="397"/>
      <c r="EJ2" s="397"/>
      <c r="EK2" s="397"/>
      <c r="EL2" s="397"/>
      <c r="EM2" s="398"/>
      <c r="EN2" s="397"/>
      <c r="EO2" s="397"/>
      <c r="EP2" s="397"/>
      <c r="EQ2" s="397"/>
      <c r="ER2" s="397"/>
      <c r="ES2" s="397"/>
      <c r="ET2" s="397"/>
    </row>
    <row r="3" spans="1:150" ht="15.75">
      <c r="A3" s="597" t="s">
        <v>706</v>
      </c>
      <c r="B3" s="599" t="s">
        <v>747</v>
      </c>
      <c r="C3" s="599" t="s">
        <v>707</v>
      </c>
      <c r="D3" s="599" t="s">
        <v>708</v>
      </c>
      <c r="E3" s="599" t="s">
        <v>1252</v>
      </c>
      <c r="F3" s="599" t="s">
        <v>977</v>
      </c>
      <c r="G3" s="599" t="s">
        <v>978</v>
      </c>
      <c r="H3" s="599" t="s">
        <v>710</v>
      </c>
      <c r="I3" s="593" t="s">
        <v>1253</v>
      </c>
      <c r="J3" s="599" t="s">
        <v>711</v>
      </c>
      <c r="K3" s="589" t="s">
        <v>1254</v>
      </c>
      <c r="L3" s="599" t="s">
        <v>1255</v>
      </c>
      <c r="M3" s="593" t="s">
        <v>1256</v>
      </c>
      <c r="N3" s="590" t="s">
        <v>1257</v>
      </c>
      <c r="O3" s="591" t="s">
        <v>716</v>
      </c>
      <c r="P3" s="591"/>
      <c r="Q3" s="591"/>
      <c r="R3" s="289"/>
      <c r="S3" s="592" t="s">
        <v>718</v>
      </c>
      <c r="T3" s="592"/>
      <c r="U3" s="592"/>
      <c r="V3" s="592"/>
      <c r="W3" s="592"/>
      <c r="X3" s="592"/>
      <c r="Y3" s="592"/>
      <c r="Z3" s="592"/>
      <c r="AA3" s="592"/>
      <c r="AB3" s="592"/>
      <c r="AC3" s="592"/>
      <c r="AD3" s="592"/>
      <c r="AE3" s="592"/>
      <c r="AF3" s="592"/>
      <c r="AG3" s="592"/>
      <c r="AH3" s="592"/>
      <c r="AI3" s="592"/>
      <c r="AJ3" s="592"/>
      <c r="AK3" s="592"/>
      <c r="AL3" s="592"/>
      <c r="AM3" s="592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50"/>
      <c r="DP3" s="400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289"/>
      <c r="EM3" s="290"/>
      <c r="EN3" s="289"/>
      <c r="EO3" s="289"/>
      <c r="EP3" s="289"/>
      <c r="EQ3" s="289"/>
      <c r="ER3" s="289"/>
      <c r="ES3" s="289"/>
      <c r="ET3" s="289"/>
    </row>
    <row r="4" spans="1:150" ht="26.25" thickBot="1">
      <c r="A4" s="598"/>
      <c r="B4" s="600"/>
      <c r="C4" s="599"/>
      <c r="D4" s="600"/>
      <c r="E4" s="601"/>
      <c r="F4" s="599"/>
      <c r="G4" s="599"/>
      <c r="H4" s="601"/>
      <c r="I4" s="594"/>
      <c r="J4" s="599"/>
      <c r="K4" s="601"/>
      <c r="L4" s="599"/>
      <c r="M4" s="594"/>
      <c r="N4" s="590"/>
      <c r="O4" s="591"/>
      <c r="P4" s="591"/>
      <c r="Q4" s="591"/>
      <c r="R4" s="471"/>
      <c r="S4" s="589" t="s">
        <v>719</v>
      </c>
      <c r="T4" s="589"/>
      <c r="U4" s="589"/>
      <c r="V4" s="589"/>
      <c r="W4" s="589"/>
      <c r="X4" s="589"/>
      <c r="Y4" s="589" t="s">
        <v>354</v>
      </c>
      <c r="Z4" s="589"/>
      <c r="AA4" s="589"/>
      <c r="AB4" s="589"/>
      <c r="AC4" s="589"/>
      <c r="AD4" s="589" t="s">
        <v>347</v>
      </c>
      <c r="AE4" s="589"/>
      <c r="AF4" s="589"/>
      <c r="AG4" s="589"/>
      <c r="AH4" s="589"/>
      <c r="AI4" s="589" t="s">
        <v>720</v>
      </c>
      <c r="AJ4" s="589"/>
      <c r="AK4" s="589"/>
      <c r="AL4" s="589"/>
      <c r="AM4" s="589"/>
      <c r="AN4" s="589" t="s">
        <v>721</v>
      </c>
      <c r="AO4" s="589"/>
      <c r="AP4" s="589"/>
      <c r="AQ4" s="589"/>
      <c r="AR4" s="589"/>
      <c r="AS4" s="589" t="s">
        <v>722</v>
      </c>
      <c r="AT4" s="589"/>
      <c r="AU4" s="589"/>
      <c r="AV4" s="589"/>
      <c r="AW4" s="589"/>
      <c r="AX4" s="589" t="s">
        <v>723</v>
      </c>
      <c r="AY4" s="589"/>
      <c r="AZ4" s="589"/>
      <c r="BA4" s="589"/>
      <c r="BB4" s="589"/>
      <c r="BC4" s="589" t="s">
        <v>724</v>
      </c>
      <c r="BD4" s="589"/>
      <c r="BE4" s="589"/>
      <c r="BF4" s="589"/>
      <c r="BG4" s="589"/>
      <c r="BH4" s="589" t="s">
        <v>725</v>
      </c>
      <c r="BI4" s="589"/>
      <c r="BJ4" s="589"/>
      <c r="BK4" s="589"/>
      <c r="BL4" s="589"/>
      <c r="BM4" s="589" t="s">
        <v>726</v>
      </c>
      <c r="BN4" s="589"/>
      <c r="BO4" s="589"/>
      <c r="BP4" s="589"/>
      <c r="BQ4" s="589"/>
      <c r="BR4" s="589" t="s">
        <v>727</v>
      </c>
      <c r="BS4" s="589"/>
      <c r="BT4" s="589"/>
      <c r="BU4" s="589"/>
      <c r="BV4" s="589"/>
      <c r="BW4" s="589" t="s">
        <v>728</v>
      </c>
      <c r="BX4" s="589"/>
      <c r="BY4" s="589"/>
      <c r="BZ4" s="589"/>
      <c r="CA4" s="589"/>
      <c r="CB4" s="589" t="s">
        <v>729</v>
      </c>
      <c r="CC4" s="589"/>
      <c r="CD4" s="589"/>
      <c r="CE4" s="589"/>
      <c r="CF4" s="589"/>
      <c r="CG4" s="589" t="s">
        <v>730</v>
      </c>
      <c r="CH4" s="589"/>
      <c r="CI4" s="589"/>
      <c r="CJ4" s="589"/>
      <c r="CK4" s="589"/>
      <c r="CL4" s="589" t="s">
        <v>731</v>
      </c>
      <c r="CM4" s="589"/>
      <c r="CN4" s="589"/>
      <c r="CO4" s="589"/>
      <c r="CP4" s="589"/>
      <c r="CQ4" s="589" t="s">
        <v>732</v>
      </c>
      <c r="CR4" s="589"/>
      <c r="CS4" s="589"/>
      <c r="CT4" s="589"/>
      <c r="CU4" s="589"/>
      <c r="CV4" s="589" t="s">
        <v>733</v>
      </c>
      <c r="CW4" s="589"/>
      <c r="CX4" s="589"/>
      <c r="CY4" s="589"/>
      <c r="CZ4" s="589"/>
      <c r="DA4" s="589" t="s">
        <v>734</v>
      </c>
      <c r="DB4" s="589"/>
      <c r="DC4" s="589"/>
      <c r="DD4" s="589"/>
      <c r="DE4" s="589"/>
      <c r="DF4" s="589" t="s">
        <v>735</v>
      </c>
      <c r="DG4" s="589"/>
      <c r="DH4" s="589"/>
      <c r="DI4" s="589"/>
      <c r="DJ4" s="589"/>
      <c r="DK4" s="589" t="s">
        <v>736</v>
      </c>
      <c r="DL4" s="589"/>
      <c r="DM4" s="589"/>
      <c r="DN4" s="589"/>
      <c r="DO4" s="589"/>
      <c r="DP4" s="581" t="s">
        <v>737</v>
      </c>
      <c r="DQ4" s="581"/>
      <c r="DR4" s="581"/>
      <c r="DS4" s="581"/>
      <c r="DT4" s="581" t="s">
        <v>755</v>
      </c>
      <c r="DU4" s="581"/>
      <c r="DV4" s="581"/>
      <c r="DW4" s="581"/>
      <c r="DX4" s="581"/>
      <c r="DY4" s="581"/>
      <c r="DZ4" s="581"/>
      <c r="EA4" s="581"/>
      <c r="EB4" s="581"/>
      <c r="EC4" s="581"/>
      <c r="ED4" s="581"/>
      <c r="EE4" s="581"/>
      <c r="EF4" s="401"/>
      <c r="EG4" s="401"/>
      <c r="EH4" s="401"/>
      <c r="EI4" s="455" t="s">
        <v>1099</v>
      </c>
      <c r="EJ4" s="401"/>
      <c r="EK4" s="401" t="s">
        <v>1100</v>
      </c>
      <c r="EL4" s="254"/>
      <c r="EM4" s="255" t="s">
        <v>757</v>
      </c>
      <c r="EN4" s="256"/>
      <c r="EO4" s="256"/>
      <c r="EP4" s="256"/>
      <c r="EQ4" s="256"/>
      <c r="ER4" s="256"/>
      <c r="ES4" s="256"/>
      <c r="ET4" s="256"/>
    </row>
    <row r="5" spans="1:150" ht="26.25" thickBot="1">
      <c r="A5" s="598"/>
      <c r="B5" s="600"/>
      <c r="C5" s="599"/>
      <c r="D5" s="600"/>
      <c r="E5" s="601"/>
      <c r="F5" s="599"/>
      <c r="G5" s="599"/>
      <c r="H5" s="601"/>
      <c r="I5" s="595"/>
      <c r="J5" s="599"/>
      <c r="K5" s="601"/>
      <c r="L5" s="599"/>
      <c r="M5" s="595"/>
      <c r="N5" s="590"/>
      <c r="O5" s="472" t="s">
        <v>738</v>
      </c>
      <c r="P5" s="471" t="s">
        <v>739</v>
      </c>
      <c r="Q5" s="471" t="s">
        <v>740</v>
      </c>
      <c r="R5" s="471" t="s">
        <v>977</v>
      </c>
      <c r="S5" s="473" t="s">
        <v>1101</v>
      </c>
      <c r="T5" s="473" t="s">
        <v>742</v>
      </c>
      <c r="U5" s="474" t="s">
        <v>836</v>
      </c>
      <c r="V5" s="474" t="s">
        <v>740</v>
      </c>
      <c r="W5" s="474" t="s">
        <v>977</v>
      </c>
      <c r="X5" s="471" t="s">
        <v>738</v>
      </c>
      <c r="Y5" s="473" t="s">
        <v>742</v>
      </c>
      <c r="Z5" s="474" t="s">
        <v>836</v>
      </c>
      <c r="AA5" s="474" t="s">
        <v>740</v>
      </c>
      <c r="AB5" s="474" t="s">
        <v>977</v>
      </c>
      <c r="AC5" s="471" t="s">
        <v>738</v>
      </c>
      <c r="AD5" s="473" t="s">
        <v>742</v>
      </c>
      <c r="AE5" s="474" t="s">
        <v>1102</v>
      </c>
      <c r="AF5" s="474" t="s">
        <v>740</v>
      </c>
      <c r="AG5" s="474" t="s">
        <v>977</v>
      </c>
      <c r="AH5" s="471" t="s">
        <v>738</v>
      </c>
      <c r="AI5" s="473" t="s">
        <v>742</v>
      </c>
      <c r="AJ5" s="474" t="s">
        <v>1102</v>
      </c>
      <c r="AK5" s="474" t="s">
        <v>740</v>
      </c>
      <c r="AL5" s="474" t="s">
        <v>977</v>
      </c>
      <c r="AM5" s="471" t="s">
        <v>738</v>
      </c>
      <c r="AN5" s="473" t="s">
        <v>742</v>
      </c>
      <c r="AO5" s="474" t="s">
        <v>1102</v>
      </c>
      <c r="AP5" s="474" t="s">
        <v>740</v>
      </c>
      <c r="AQ5" s="474" t="s">
        <v>977</v>
      </c>
      <c r="AR5" s="471" t="s">
        <v>738</v>
      </c>
      <c r="AS5" s="473" t="s">
        <v>742</v>
      </c>
      <c r="AT5" s="474" t="s">
        <v>1102</v>
      </c>
      <c r="AU5" s="474" t="s">
        <v>740</v>
      </c>
      <c r="AV5" s="474" t="s">
        <v>977</v>
      </c>
      <c r="AW5" s="471" t="s">
        <v>738</v>
      </c>
      <c r="AX5" s="473" t="s">
        <v>742</v>
      </c>
      <c r="AY5" s="474" t="s">
        <v>1102</v>
      </c>
      <c r="AZ5" s="474" t="s">
        <v>740</v>
      </c>
      <c r="BA5" s="474" t="s">
        <v>977</v>
      </c>
      <c r="BB5" s="471" t="s">
        <v>738</v>
      </c>
      <c r="BC5" s="473" t="s">
        <v>742</v>
      </c>
      <c r="BD5" s="474" t="s">
        <v>1102</v>
      </c>
      <c r="BE5" s="474" t="s">
        <v>740</v>
      </c>
      <c r="BF5" s="474" t="s">
        <v>977</v>
      </c>
      <c r="BG5" s="471" t="s">
        <v>738</v>
      </c>
      <c r="BH5" s="473" t="s">
        <v>742</v>
      </c>
      <c r="BI5" s="474" t="s">
        <v>1102</v>
      </c>
      <c r="BJ5" s="474" t="s">
        <v>740</v>
      </c>
      <c r="BK5" s="474" t="s">
        <v>977</v>
      </c>
      <c r="BL5" s="471" t="s">
        <v>738</v>
      </c>
      <c r="BM5" s="473" t="s">
        <v>742</v>
      </c>
      <c r="BN5" s="474" t="s">
        <v>1102</v>
      </c>
      <c r="BO5" s="474" t="s">
        <v>740</v>
      </c>
      <c r="BP5" s="474" t="s">
        <v>977</v>
      </c>
      <c r="BQ5" s="471" t="s">
        <v>738</v>
      </c>
      <c r="BR5" s="473" t="s">
        <v>742</v>
      </c>
      <c r="BS5" s="474" t="s">
        <v>1102</v>
      </c>
      <c r="BT5" s="474" t="s">
        <v>740</v>
      </c>
      <c r="BU5" s="474" t="s">
        <v>977</v>
      </c>
      <c r="BV5" s="471" t="s">
        <v>738</v>
      </c>
      <c r="BW5" s="473" t="s">
        <v>742</v>
      </c>
      <c r="BX5" s="474" t="s">
        <v>1102</v>
      </c>
      <c r="BY5" s="474" t="s">
        <v>740</v>
      </c>
      <c r="BZ5" s="474" t="s">
        <v>977</v>
      </c>
      <c r="CA5" s="471" t="s">
        <v>738</v>
      </c>
      <c r="CB5" s="473" t="s">
        <v>742</v>
      </c>
      <c r="CC5" s="474" t="s">
        <v>1102</v>
      </c>
      <c r="CD5" s="474" t="s">
        <v>740</v>
      </c>
      <c r="CE5" s="474" t="s">
        <v>977</v>
      </c>
      <c r="CF5" s="471" t="s">
        <v>738</v>
      </c>
      <c r="CG5" s="473" t="s">
        <v>742</v>
      </c>
      <c r="CH5" s="474" t="s">
        <v>1102</v>
      </c>
      <c r="CI5" s="474" t="s">
        <v>740</v>
      </c>
      <c r="CJ5" s="474" t="s">
        <v>977</v>
      </c>
      <c r="CK5" s="471" t="s">
        <v>738</v>
      </c>
      <c r="CL5" s="473" t="s">
        <v>742</v>
      </c>
      <c r="CM5" s="474" t="s">
        <v>1102</v>
      </c>
      <c r="CN5" s="474" t="s">
        <v>740</v>
      </c>
      <c r="CO5" s="474" t="s">
        <v>977</v>
      </c>
      <c r="CP5" s="471" t="s">
        <v>738</v>
      </c>
      <c r="CQ5" s="473" t="s">
        <v>742</v>
      </c>
      <c r="CR5" s="474" t="s">
        <v>1102</v>
      </c>
      <c r="CS5" s="474" t="s">
        <v>740</v>
      </c>
      <c r="CT5" s="474" t="s">
        <v>977</v>
      </c>
      <c r="CU5" s="471" t="s">
        <v>738</v>
      </c>
      <c r="CV5" s="473" t="s">
        <v>742</v>
      </c>
      <c r="CW5" s="474" t="s">
        <v>1102</v>
      </c>
      <c r="CX5" s="474" t="s">
        <v>740</v>
      </c>
      <c r="CY5" s="474" t="s">
        <v>977</v>
      </c>
      <c r="CZ5" s="471" t="s">
        <v>738</v>
      </c>
      <c r="DA5" s="473" t="s">
        <v>742</v>
      </c>
      <c r="DB5" s="474" t="s">
        <v>1102</v>
      </c>
      <c r="DC5" s="474" t="s">
        <v>740</v>
      </c>
      <c r="DD5" s="474" t="s">
        <v>977</v>
      </c>
      <c r="DE5" s="471" t="s">
        <v>738</v>
      </c>
      <c r="DF5" s="473" t="s">
        <v>742</v>
      </c>
      <c r="DG5" s="474" t="s">
        <v>1102</v>
      </c>
      <c r="DH5" s="474" t="s">
        <v>740</v>
      </c>
      <c r="DI5" s="474" t="s">
        <v>977</v>
      </c>
      <c r="DJ5" s="471" t="s">
        <v>738</v>
      </c>
      <c r="DK5" s="473" t="s">
        <v>742</v>
      </c>
      <c r="DL5" s="474" t="s">
        <v>1102</v>
      </c>
      <c r="DM5" s="474" t="s">
        <v>740</v>
      </c>
      <c r="DN5" s="474" t="s">
        <v>977</v>
      </c>
      <c r="DO5" s="475" t="s">
        <v>738</v>
      </c>
      <c r="DP5" s="400" t="s">
        <v>95</v>
      </c>
      <c r="DQ5" s="404" t="s">
        <v>744</v>
      </c>
      <c r="DR5" s="404" t="s">
        <v>270</v>
      </c>
      <c r="DS5" s="404" t="s">
        <v>744</v>
      </c>
      <c r="DT5" s="405" t="s">
        <v>758</v>
      </c>
      <c r="DU5" s="404" t="s">
        <v>744</v>
      </c>
      <c r="DV5" s="405" t="s">
        <v>759</v>
      </c>
      <c r="DW5" s="404" t="s">
        <v>744</v>
      </c>
      <c r="DX5" s="405" t="s">
        <v>760</v>
      </c>
      <c r="DY5" s="404" t="s">
        <v>744</v>
      </c>
      <c r="DZ5" s="405" t="s">
        <v>761</v>
      </c>
      <c r="EA5" s="404" t="s">
        <v>744</v>
      </c>
      <c r="EB5" s="405" t="s">
        <v>762</v>
      </c>
      <c r="EC5" s="404" t="s">
        <v>744</v>
      </c>
      <c r="ED5" s="405" t="s">
        <v>763</v>
      </c>
      <c r="EE5" s="404" t="s">
        <v>744</v>
      </c>
      <c r="EF5" s="406" t="s">
        <v>764</v>
      </c>
      <c r="EG5" s="406" t="s">
        <v>764</v>
      </c>
      <c r="EH5" s="119" t="s">
        <v>1075</v>
      </c>
      <c r="EI5" s="119" t="s">
        <v>744</v>
      </c>
      <c r="EJ5" s="119" t="s">
        <v>1076</v>
      </c>
      <c r="EK5" s="119" t="s">
        <v>744</v>
      </c>
      <c r="EL5" s="261"/>
      <c r="EM5" s="262" t="s">
        <v>94</v>
      </c>
      <c r="EN5" s="263" t="s">
        <v>767</v>
      </c>
      <c r="EO5" s="263" t="s">
        <v>768</v>
      </c>
      <c r="EP5" s="263" t="s">
        <v>767</v>
      </c>
      <c r="EQ5" s="263" t="s">
        <v>769</v>
      </c>
      <c r="ER5" s="263" t="s">
        <v>767</v>
      </c>
      <c r="ES5" s="263" t="s">
        <v>770</v>
      </c>
      <c r="ET5" s="263" t="s">
        <v>771</v>
      </c>
    </row>
    <row r="6" spans="1:150">
      <c r="A6" s="407">
        <v>1</v>
      </c>
      <c r="B6" s="408">
        <v>2</v>
      </c>
      <c r="C6" s="408"/>
      <c r="D6" s="408">
        <v>3</v>
      </c>
      <c r="E6" s="409">
        <v>4</v>
      </c>
      <c r="F6" s="409">
        <v>5</v>
      </c>
      <c r="G6" s="409">
        <v>6</v>
      </c>
      <c r="H6" s="409">
        <v>5</v>
      </c>
      <c r="I6" s="409"/>
      <c r="J6" s="409">
        <v>6</v>
      </c>
      <c r="K6" s="409">
        <v>7</v>
      </c>
      <c r="L6" s="409">
        <v>8</v>
      </c>
      <c r="M6" s="409"/>
      <c r="N6" s="410">
        <v>9</v>
      </c>
      <c r="O6" s="409">
        <v>10</v>
      </c>
      <c r="P6" s="409"/>
      <c r="Q6" s="409"/>
      <c r="R6" s="409">
        <v>11</v>
      </c>
      <c r="S6" s="409">
        <v>6</v>
      </c>
      <c r="T6" s="409">
        <v>7</v>
      </c>
      <c r="U6" s="409">
        <v>8</v>
      </c>
      <c r="V6" s="409">
        <v>9</v>
      </c>
      <c r="W6" s="409"/>
      <c r="X6" s="409">
        <v>10</v>
      </c>
      <c r="Y6" s="409">
        <v>11</v>
      </c>
      <c r="Z6" s="409">
        <v>12</v>
      </c>
      <c r="AA6" s="409">
        <v>13</v>
      </c>
      <c r="AB6" s="409"/>
      <c r="AC6" s="409">
        <v>14</v>
      </c>
      <c r="AD6" s="409">
        <v>15</v>
      </c>
      <c r="AE6" s="409">
        <v>16</v>
      </c>
      <c r="AF6" s="409">
        <v>17</v>
      </c>
      <c r="AG6" s="409"/>
      <c r="AH6" s="409">
        <v>18</v>
      </c>
      <c r="AI6" s="409">
        <v>19</v>
      </c>
      <c r="AJ6" s="409">
        <v>20</v>
      </c>
      <c r="AK6" s="409">
        <v>21</v>
      </c>
      <c r="AL6" s="409"/>
      <c r="AM6" s="409">
        <v>22</v>
      </c>
      <c r="AN6" s="409">
        <v>19</v>
      </c>
      <c r="AO6" s="409">
        <v>20</v>
      </c>
      <c r="AP6" s="409">
        <v>21</v>
      </c>
      <c r="AQ6" s="409"/>
      <c r="AR6" s="409">
        <v>22</v>
      </c>
      <c r="AS6" s="409">
        <v>19</v>
      </c>
      <c r="AT6" s="409">
        <v>20</v>
      </c>
      <c r="AU6" s="409">
        <v>21</v>
      </c>
      <c r="AV6" s="409"/>
      <c r="AW6" s="409">
        <v>22</v>
      </c>
      <c r="AX6" s="409">
        <v>19</v>
      </c>
      <c r="AY6" s="409">
        <v>20</v>
      </c>
      <c r="AZ6" s="409">
        <v>21</v>
      </c>
      <c r="BA6" s="409"/>
      <c r="BB6" s="409">
        <v>22</v>
      </c>
      <c r="BC6" s="409">
        <v>19</v>
      </c>
      <c r="BD6" s="409">
        <v>20</v>
      </c>
      <c r="BE6" s="409">
        <v>21</v>
      </c>
      <c r="BF6" s="409"/>
      <c r="BG6" s="409">
        <v>22</v>
      </c>
      <c r="BH6" s="409">
        <v>19</v>
      </c>
      <c r="BI6" s="409">
        <v>20</v>
      </c>
      <c r="BJ6" s="409">
        <v>21</v>
      </c>
      <c r="BK6" s="409"/>
      <c r="BL6" s="409">
        <v>22</v>
      </c>
      <c r="BM6" s="409">
        <v>19</v>
      </c>
      <c r="BN6" s="409">
        <v>20</v>
      </c>
      <c r="BO6" s="409">
        <v>21</v>
      </c>
      <c r="BP6" s="409"/>
      <c r="BQ6" s="409">
        <v>22</v>
      </c>
      <c r="BR6" s="409">
        <v>19</v>
      </c>
      <c r="BS6" s="409">
        <v>20</v>
      </c>
      <c r="BT6" s="409">
        <v>21</v>
      </c>
      <c r="BU6" s="409"/>
      <c r="BV6" s="409">
        <v>22</v>
      </c>
      <c r="BW6" s="409">
        <v>19</v>
      </c>
      <c r="BX6" s="409">
        <v>20</v>
      </c>
      <c r="BY6" s="409">
        <v>21</v>
      </c>
      <c r="BZ6" s="409"/>
      <c r="CA6" s="409">
        <v>22</v>
      </c>
      <c r="CB6" s="409">
        <v>19</v>
      </c>
      <c r="CC6" s="409">
        <v>20</v>
      </c>
      <c r="CD6" s="409">
        <v>21</v>
      </c>
      <c r="CE6" s="409"/>
      <c r="CF6" s="409">
        <v>22</v>
      </c>
      <c r="CG6" s="409">
        <v>19</v>
      </c>
      <c r="CH6" s="409">
        <v>20</v>
      </c>
      <c r="CI6" s="409">
        <v>21</v>
      </c>
      <c r="CJ6" s="409"/>
      <c r="CK6" s="409">
        <v>22</v>
      </c>
      <c r="CL6" s="409">
        <v>19</v>
      </c>
      <c r="CM6" s="409">
        <v>20</v>
      </c>
      <c r="CN6" s="409">
        <v>21</v>
      </c>
      <c r="CO6" s="409"/>
      <c r="CP6" s="409">
        <v>22</v>
      </c>
      <c r="CQ6" s="409">
        <v>19</v>
      </c>
      <c r="CR6" s="409">
        <v>20</v>
      </c>
      <c r="CS6" s="409">
        <v>21</v>
      </c>
      <c r="CT6" s="409"/>
      <c r="CU6" s="409">
        <v>22</v>
      </c>
      <c r="CV6" s="409">
        <v>19</v>
      </c>
      <c r="CW6" s="409">
        <v>20</v>
      </c>
      <c r="CX6" s="409">
        <v>21</v>
      </c>
      <c r="CY6" s="409"/>
      <c r="CZ6" s="409">
        <v>22</v>
      </c>
      <c r="DA6" s="409">
        <v>19</v>
      </c>
      <c r="DB6" s="409">
        <v>20</v>
      </c>
      <c r="DC6" s="409">
        <v>21</v>
      </c>
      <c r="DD6" s="409"/>
      <c r="DE6" s="409">
        <v>22</v>
      </c>
      <c r="DF6" s="409">
        <v>19</v>
      </c>
      <c r="DG6" s="409">
        <v>20</v>
      </c>
      <c r="DH6" s="409">
        <v>21</v>
      </c>
      <c r="DI6" s="409"/>
      <c r="DJ6" s="409">
        <v>22</v>
      </c>
      <c r="DK6" s="409">
        <v>19</v>
      </c>
      <c r="DL6" s="409">
        <v>20</v>
      </c>
      <c r="DM6" s="409">
        <v>21</v>
      </c>
      <c r="DN6" s="409"/>
      <c r="DO6" s="411">
        <v>22</v>
      </c>
      <c r="DP6" s="400">
        <v>8</v>
      </c>
      <c r="DQ6" s="412">
        <v>9</v>
      </c>
      <c r="DR6" s="412">
        <v>10</v>
      </c>
      <c r="DS6" s="412">
        <v>11</v>
      </c>
      <c r="DT6" s="412">
        <v>12</v>
      </c>
      <c r="DU6" s="412">
        <v>13</v>
      </c>
      <c r="DV6" s="412">
        <v>14</v>
      </c>
      <c r="DW6" s="412">
        <v>15</v>
      </c>
      <c r="DX6" s="412">
        <v>16</v>
      </c>
      <c r="DY6" s="412">
        <v>17</v>
      </c>
      <c r="DZ6" s="412">
        <v>18</v>
      </c>
      <c r="EA6" s="412">
        <v>19</v>
      </c>
      <c r="EB6" s="412">
        <v>20</v>
      </c>
      <c r="EC6" s="412">
        <v>21</v>
      </c>
      <c r="ED6" s="412">
        <v>22</v>
      </c>
      <c r="EE6" s="412">
        <v>23</v>
      </c>
      <c r="EF6" s="11"/>
      <c r="EG6" s="11"/>
      <c r="EH6" s="11"/>
      <c r="EI6" s="11"/>
      <c r="EJ6" s="11"/>
      <c r="EK6" s="11"/>
      <c r="EL6" s="289"/>
      <c r="EM6" s="290"/>
      <c r="EN6" s="289"/>
      <c r="EO6" s="289"/>
      <c r="EP6" s="289"/>
      <c r="EQ6" s="289"/>
      <c r="ER6" s="289"/>
      <c r="ES6" s="289"/>
      <c r="ET6" s="289"/>
    </row>
    <row r="7" spans="1:150" ht="51">
      <c r="A7" s="413"/>
      <c r="B7" s="456" t="s">
        <v>1174</v>
      </c>
      <c r="C7" s="457"/>
      <c r="D7" s="458"/>
      <c r="E7" s="305"/>
      <c r="F7" s="305"/>
      <c r="G7" s="305"/>
      <c r="H7" s="278"/>
      <c r="I7" s="437">
        <f>SUM(J7-G7/20)</f>
        <v>0</v>
      </c>
      <c r="J7" s="280">
        <f>SUM((G7*6*21)/(8*20*100))+(G7/20)</f>
        <v>0</v>
      </c>
      <c r="K7" s="278"/>
      <c r="L7" s="351"/>
      <c r="M7" s="437">
        <f>SUM(L7*I7)</f>
        <v>0</v>
      </c>
      <c r="N7" s="304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5"/>
      <c r="AP7" s="305"/>
      <c r="AQ7" s="305"/>
      <c r="AR7" s="305"/>
      <c r="AS7" s="305"/>
      <c r="AT7" s="305"/>
      <c r="AU7" s="305"/>
      <c r="AV7" s="305"/>
      <c r="AW7" s="305"/>
      <c r="AX7" s="305"/>
      <c r="AY7" s="305"/>
      <c r="AZ7" s="305"/>
      <c r="BA7" s="305"/>
      <c r="BB7" s="305"/>
      <c r="BC7" s="305"/>
      <c r="BD7" s="305"/>
      <c r="BE7" s="305"/>
      <c r="BF7" s="305"/>
      <c r="BG7" s="305"/>
      <c r="BH7" s="305"/>
      <c r="BI7" s="305"/>
      <c r="BJ7" s="305"/>
      <c r="BK7" s="305"/>
      <c r="BL7" s="305"/>
      <c r="BM7" s="305"/>
      <c r="BN7" s="305"/>
      <c r="BO7" s="305"/>
      <c r="BP7" s="305"/>
      <c r="BQ7" s="305"/>
      <c r="BR7" s="305"/>
      <c r="BS7" s="305"/>
      <c r="BT7" s="305"/>
      <c r="BU7" s="305"/>
      <c r="BV7" s="305"/>
      <c r="BW7" s="305"/>
      <c r="BX7" s="305"/>
      <c r="BY7" s="305"/>
      <c r="BZ7" s="305"/>
      <c r="CA7" s="305"/>
      <c r="CB7" s="305"/>
      <c r="CC7" s="305"/>
      <c r="CD7" s="305"/>
      <c r="CE7" s="305"/>
      <c r="CF7" s="305"/>
      <c r="CG7" s="305"/>
      <c r="CH7" s="305"/>
      <c r="CI7" s="305"/>
      <c r="CJ7" s="305"/>
      <c r="CK7" s="305"/>
      <c r="CL7" s="305"/>
      <c r="CM7" s="305"/>
      <c r="CN7" s="305"/>
      <c r="CO7" s="305"/>
      <c r="CP7" s="305"/>
      <c r="CQ7" s="305"/>
      <c r="CR7" s="305"/>
      <c r="CS7" s="305"/>
      <c r="CT7" s="305"/>
      <c r="CU7" s="305"/>
      <c r="CV7" s="305"/>
      <c r="CW7" s="305"/>
      <c r="CX7" s="305"/>
      <c r="CY7" s="305"/>
      <c r="CZ7" s="305"/>
      <c r="DA7" s="305"/>
      <c r="DB7" s="305"/>
      <c r="DC7" s="305"/>
      <c r="DD7" s="305"/>
      <c r="DE7" s="305"/>
      <c r="DF7" s="305"/>
      <c r="DG7" s="305"/>
      <c r="DH7" s="305"/>
      <c r="DI7" s="305"/>
      <c r="DJ7" s="305"/>
      <c r="DK7" s="305"/>
      <c r="DL7" s="305"/>
      <c r="DM7" s="305"/>
      <c r="DN7" s="305"/>
      <c r="DO7" s="339"/>
      <c r="DP7" s="354"/>
      <c r="DQ7" s="305"/>
      <c r="DR7" s="305"/>
      <c r="DS7" s="305"/>
      <c r="DT7" s="305"/>
      <c r="DU7" s="305"/>
      <c r="DV7" s="305"/>
      <c r="DW7" s="305"/>
      <c r="DX7" s="305"/>
      <c r="DY7" s="305"/>
      <c r="DZ7" s="305"/>
      <c r="EA7" s="305"/>
      <c r="EB7" s="305"/>
      <c r="EC7" s="305"/>
      <c r="ED7" s="305"/>
      <c r="EE7" s="305"/>
      <c r="EF7" s="278"/>
      <c r="EG7" s="278"/>
      <c r="EH7" s="417"/>
      <c r="EI7" s="417"/>
      <c r="EJ7" s="417"/>
      <c r="EK7" s="417"/>
      <c r="EL7" s="289"/>
      <c r="EM7" s="290"/>
      <c r="EN7" s="289"/>
      <c r="EO7" s="289"/>
      <c r="EP7" s="289"/>
      <c r="EQ7" s="289"/>
      <c r="ER7" s="289"/>
      <c r="ES7" s="289"/>
      <c r="ET7" s="289"/>
    </row>
    <row r="8" spans="1:150" ht="82.5">
      <c r="A8" s="459">
        <v>1</v>
      </c>
      <c r="B8" s="459" t="s">
        <v>1258</v>
      </c>
      <c r="C8" s="459" t="s">
        <v>1259</v>
      </c>
      <c r="D8" s="476" t="s">
        <v>1260</v>
      </c>
      <c r="E8" s="460">
        <v>37800</v>
      </c>
      <c r="F8" s="460">
        <v>4200</v>
      </c>
      <c r="G8" s="357">
        <f>SUM(E8:F8)</f>
        <v>42000</v>
      </c>
      <c r="H8" s="278">
        <v>60</v>
      </c>
      <c r="I8" s="437">
        <f>SUM(J8-G8/20)</f>
        <v>330.75</v>
      </c>
      <c r="J8" s="280">
        <f>SUM((G8*6*21)/(8*20*100))+(G8/20)</f>
        <v>2430.75</v>
      </c>
      <c r="K8" s="460" t="s">
        <v>1261</v>
      </c>
      <c r="L8" s="351"/>
      <c r="M8" s="437">
        <f>SUM(L8*I8)</f>
        <v>0</v>
      </c>
      <c r="N8" s="280">
        <f>SUM(L8*J8)</f>
        <v>0</v>
      </c>
      <c r="O8" s="279">
        <f>SUM(P8:Q8)</f>
        <v>0</v>
      </c>
      <c r="P8" s="279">
        <f>SUM(U8,Z8,AE8,AJ8,AO8,AT8,AY8,BD8,BI8,BN8,BS8,BX8,CC8,CH8,CM8,CR8,CW8,DB8,DG8,DL8)</f>
        <v>0</v>
      </c>
      <c r="Q8" s="279">
        <f>SUM(V8,AA8,AF8,AK8,AP8,AU8,AZ8,BE8,BJ8,BO8,BT8,BY8,CD8,CI8,CN8,CS8,CX8,DC8,DH8,DM8)</f>
        <v>0</v>
      </c>
      <c r="R8" s="279">
        <f>SUM(W8,AB8,AG8,AL8,AQ8,AV8,BA8,BF8,BK8,BP8,BU8,BZ8,CE8,CJ8,CO8,CT8,CY8,DD8,DI8,DN8)</f>
        <v>0</v>
      </c>
      <c r="S8" s="461">
        <v>40063</v>
      </c>
      <c r="T8" s="366"/>
      <c r="U8" s="305"/>
      <c r="V8" s="305"/>
      <c r="W8" s="305"/>
      <c r="X8" s="296">
        <f>SUM(U8:W8)</f>
        <v>0</v>
      </c>
      <c r="Y8" s="305"/>
      <c r="Z8" s="305"/>
      <c r="AA8" s="305"/>
      <c r="AB8" s="305"/>
      <c r="AC8" s="296">
        <f>SUM(Z8:AB8)</f>
        <v>0</v>
      </c>
      <c r="AD8" s="305"/>
      <c r="AE8" s="305"/>
      <c r="AF8" s="305"/>
      <c r="AG8" s="305"/>
      <c r="AH8" s="296">
        <f>SUM(AE8:AG8)</f>
        <v>0</v>
      </c>
      <c r="AI8" s="305"/>
      <c r="AJ8" s="305"/>
      <c r="AK8" s="305"/>
      <c r="AL8" s="305"/>
      <c r="AM8" s="296">
        <f>SUM(AJ8:AL8)</f>
        <v>0</v>
      </c>
      <c r="AN8" s="305"/>
      <c r="AO8" s="305"/>
      <c r="AP8" s="305"/>
      <c r="AQ8" s="305"/>
      <c r="AR8" s="305"/>
      <c r="AS8" s="305"/>
      <c r="AT8" s="305"/>
      <c r="AU8" s="305"/>
      <c r="AV8" s="305"/>
      <c r="AW8" s="305"/>
      <c r="AX8" s="305"/>
      <c r="AY8" s="305"/>
      <c r="AZ8" s="305"/>
      <c r="BA8" s="305"/>
      <c r="BB8" s="305"/>
      <c r="BC8" s="305"/>
      <c r="BD8" s="305"/>
      <c r="BE8" s="305"/>
      <c r="BF8" s="305"/>
      <c r="BG8" s="305"/>
      <c r="BH8" s="305"/>
      <c r="BI8" s="305"/>
      <c r="BJ8" s="305"/>
      <c r="BK8" s="305"/>
      <c r="BL8" s="305"/>
      <c r="BM8" s="305"/>
      <c r="BN8" s="305"/>
      <c r="BO8" s="305"/>
      <c r="BP8" s="305"/>
      <c r="BQ8" s="305"/>
      <c r="BR8" s="305"/>
      <c r="BS8" s="305"/>
      <c r="BT8" s="305"/>
      <c r="BU8" s="305"/>
      <c r="BV8" s="305"/>
      <c r="BW8" s="305"/>
      <c r="BX8" s="305"/>
      <c r="BY8" s="305"/>
      <c r="BZ8" s="305"/>
      <c r="CA8" s="305"/>
      <c r="CB8" s="305"/>
      <c r="CC8" s="305"/>
      <c r="CD8" s="305"/>
      <c r="CE8" s="305"/>
      <c r="CF8" s="305"/>
      <c r="CG8" s="305"/>
      <c r="CH8" s="305"/>
      <c r="CI8" s="305"/>
      <c r="CJ8" s="305"/>
      <c r="CK8" s="305"/>
      <c r="CL8" s="305"/>
      <c r="CM8" s="305"/>
      <c r="CN8" s="305"/>
      <c r="CO8" s="305"/>
      <c r="CP8" s="305"/>
      <c r="CQ8" s="305"/>
      <c r="CR8" s="305"/>
      <c r="CS8" s="305"/>
      <c r="CT8" s="305"/>
      <c r="CU8" s="305"/>
      <c r="CV8" s="305"/>
      <c r="CW8" s="305"/>
      <c r="CX8" s="305"/>
      <c r="CY8" s="305"/>
      <c r="CZ8" s="305"/>
      <c r="DA8" s="305"/>
      <c r="DB8" s="305"/>
      <c r="DC8" s="305"/>
      <c r="DD8" s="305"/>
      <c r="DE8" s="305"/>
      <c r="DF8" s="305"/>
      <c r="DG8" s="305"/>
      <c r="DH8" s="305"/>
      <c r="DI8" s="305"/>
      <c r="DJ8" s="305"/>
      <c r="DK8" s="305"/>
      <c r="DL8" s="305"/>
      <c r="DM8" s="305"/>
      <c r="DN8" s="305"/>
      <c r="DO8" s="339"/>
      <c r="DP8" s="354">
        <v>1</v>
      </c>
      <c r="DQ8" s="305">
        <v>42000</v>
      </c>
      <c r="DR8" s="305"/>
      <c r="DS8" s="305"/>
      <c r="DT8" s="305"/>
      <c r="DU8" s="305"/>
      <c r="DV8" s="305"/>
      <c r="DW8" s="305"/>
      <c r="DX8" s="305"/>
      <c r="DY8" s="305"/>
      <c r="DZ8" s="305"/>
      <c r="EA8" s="305"/>
      <c r="EB8" s="305"/>
      <c r="EC8" s="305"/>
      <c r="ED8" s="305">
        <v>1</v>
      </c>
      <c r="EE8" s="305">
        <v>42000</v>
      </c>
      <c r="EF8" s="423">
        <f>SUM(ED8,EB8,DZ8,DX8,DV8,DT8)</f>
        <v>1</v>
      </c>
      <c r="EG8" s="423">
        <f>SUM(EE8,EC8,EA8,DY8,DW8,DU8)</f>
        <v>42000</v>
      </c>
      <c r="EH8" s="462">
        <v>1</v>
      </c>
      <c r="EI8" s="417">
        <v>42000</v>
      </c>
      <c r="EJ8" s="417"/>
      <c r="EK8" s="417"/>
      <c r="EL8" s="289"/>
      <c r="EM8" s="290"/>
      <c r="EN8" s="289"/>
      <c r="EO8" s="289"/>
      <c r="EP8" s="289"/>
      <c r="EQ8" s="289"/>
      <c r="ER8" s="289"/>
      <c r="ES8" s="289"/>
      <c r="ET8" s="289"/>
    </row>
    <row r="9" spans="1:150" ht="82.5">
      <c r="A9" s="459">
        <v>2</v>
      </c>
      <c r="B9" s="459" t="s">
        <v>1262</v>
      </c>
      <c r="C9" s="459" t="s">
        <v>1263</v>
      </c>
      <c r="D9" s="459" t="s">
        <v>1264</v>
      </c>
      <c r="E9" s="460">
        <v>42500</v>
      </c>
      <c r="F9" s="460">
        <v>5000</v>
      </c>
      <c r="G9" s="357">
        <f t="shared" ref="G9:G20" si="0">SUM(E9:F9)</f>
        <v>47500</v>
      </c>
      <c r="H9" s="278"/>
      <c r="I9" s="437">
        <f t="shared" ref="I9:I20" si="1">SUM(J9-G9/20)</f>
        <v>374.0625</v>
      </c>
      <c r="J9" s="280">
        <f t="shared" ref="J9:J20" si="2">SUM((G9*6*21)/(8*20*100))+(G9/20)</f>
        <v>2749.0625</v>
      </c>
      <c r="K9" s="460" t="s">
        <v>1265</v>
      </c>
      <c r="L9" s="351">
        <v>5</v>
      </c>
      <c r="M9" s="437">
        <f t="shared" ref="M9:M20" si="3">SUM(L9*I9)</f>
        <v>1870.3125</v>
      </c>
      <c r="N9" s="280">
        <f t="shared" ref="N9:N20" si="4">SUM(L9*J9)</f>
        <v>13745.3125</v>
      </c>
      <c r="O9" s="279">
        <f t="shared" ref="O9:O20" si="5">SUM(P9:Q9)</f>
        <v>11425</v>
      </c>
      <c r="P9" s="279">
        <f t="shared" ref="P9:R20" si="6">SUM(U9,Z9,AE9,AJ9,AO9,AT9,AY9,BD9,BI9,BN9,BS9,BX9,CC9,CH9,CM9,CR9,CW9,DB9,DG9,DL9)</f>
        <v>9500</v>
      </c>
      <c r="Q9" s="279">
        <f t="shared" si="6"/>
        <v>1925</v>
      </c>
      <c r="R9" s="279">
        <f t="shared" si="6"/>
        <v>0</v>
      </c>
      <c r="S9" s="477">
        <v>40005</v>
      </c>
      <c r="T9" s="366">
        <v>40239</v>
      </c>
      <c r="U9" s="305">
        <v>2375</v>
      </c>
      <c r="V9" s="305">
        <v>803</v>
      </c>
      <c r="W9" s="305"/>
      <c r="X9" s="296">
        <f t="shared" ref="X9:X20" si="7">SUM(U9:W9)</f>
        <v>3178</v>
      </c>
      <c r="Y9" s="305" t="s">
        <v>853</v>
      </c>
      <c r="Z9" s="305">
        <v>2375</v>
      </c>
      <c r="AA9" s="305">
        <v>374</v>
      </c>
      <c r="AB9" s="305"/>
      <c r="AC9" s="296">
        <f t="shared" ref="AC9:AC20" si="8">SUM(Z9:AB9)</f>
        <v>2749</v>
      </c>
      <c r="AD9" s="305" t="s">
        <v>995</v>
      </c>
      <c r="AE9" s="305">
        <v>4750</v>
      </c>
      <c r="AF9" s="305">
        <v>748</v>
      </c>
      <c r="AG9" s="305"/>
      <c r="AH9" s="296">
        <f>SUM(AE9:AG9)</f>
        <v>5498</v>
      </c>
      <c r="AI9" s="305"/>
      <c r="AJ9" s="305"/>
      <c r="AK9" s="305"/>
      <c r="AL9" s="305"/>
      <c r="AM9" s="296">
        <f>SUM(AJ9:AL9)</f>
        <v>0</v>
      </c>
      <c r="AN9" s="305"/>
      <c r="AO9" s="305"/>
      <c r="AP9" s="305"/>
      <c r="AQ9" s="305"/>
      <c r="AR9" s="305"/>
      <c r="AS9" s="305"/>
      <c r="AT9" s="305"/>
      <c r="AU9" s="305"/>
      <c r="AV9" s="305"/>
      <c r="AW9" s="305"/>
      <c r="AX9" s="305"/>
      <c r="AY9" s="305"/>
      <c r="AZ9" s="305"/>
      <c r="BA9" s="305"/>
      <c r="BB9" s="305"/>
      <c r="BC9" s="305"/>
      <c r="BD9" s="305"/>
      <c r="BE9" s="305"/>
      <c r="BF9" s="305"/>
      <c r="BG9" s="305"/>
      <c r="BH9" s="305"/>
      <c r="BI9" s="305"/>
      <c r="BJ9" s="305"/>
      <c r="BK9" s="305"/>
      <c r="BL9" s="305"/>
      <c r="BM9" s="305"/>
      <c r="BN9" s="305"/>
      <c r="BO9" s="305"/>
      <c r="BP9" s="305"/>
      <c r="BQ9" s="305"/>
      <c r="BR9" s="305"/>
      <c r="BS9" s="305"/>
      <c r="BT9" s="305"/>
      <c r="BU9" s="305"/>
      <c r="BV9" s="305"/>
      <c r="BW9" s="305"/>
      <c r="BX9" s="305"/>
      <c r="BY9" s="305"/>
      <c r="BZ9" s="305"/>
      <c r="CA9" s="305"/>
      <c r="CB9" s="305"/>
      <c r="CC9" s="305"/>
      <c r="CD9" s="305"/>
      <c r="CE9" s="305"/>
      <c r="CF9" s="305"/>
      <c r="CG9" s="305"/>
      <c r="CH9" s="305"/>
      <c r="CI9" s="305"/>
      <c r="CJ9" s="305"/>
      <c r="CK9" s="305"/>
      <c r="CL9" s="305"/>
      <c r="CM9" s="305"/>
      <c r="CN9" s="305"/>
      <c r="CO9" s="305"/>
      <c r="CP9" s="305"/>
      <c r="CQ9" s="305"/>
      <c r="CR9" s="305"/>
      <c r="CS9" s="305"/>
      <c r="CT9" s="305"/>
      <c r="CU9" s="305"/>
      <c r="CV9" s="305"/>
      <c r="CW9" s="305"/>
      <c r="CX9" s="305"/>
      <c r="CY9" s="305"/>
      <c r="CZ9" s="305"/>
      <c r="DA9" s="305"/>
      <c r="DB9" s="305"/>
      <c r="DC9" s="305"/>
      <c r="DD9" s="305"/>
      <c r="DE9" s="305"/>
      <c r="DF9" s="305"/>
      <c r="DG9" s="305"/>
      <c r="DH9" s="305"/>
      <c r="DI9" s="305"/>
      <c r="DJ9" s="305"/>
      <c r="DK9" s="305"/>
      <c r="DL9" s="305"/>
      <c r="DM9" s="305"/>
      <c r="DN9" s="305"/>
      <c r="DO9" s="339"/>
      <c r="DP9" s="354">
        <v>1</v>
      </c>
      <c r="DQ9" s="305">
        <v>47500</v>
      </c>
      <c r="DR9" s="305"/>
      <c r="DS9" s="305"/>
      <c r="DT9" s="305">
        <v>1</v>
      </c>
      <c r="DU9" s="305">
        <v>47500</v>
      </c>
      <c r="DV9" s="305"/>
      <c r="DW9" s="305"/>
      <c r="DX9" s="305"/>
      <c r="DY9" s="305"/>
      <c r="DZ9" s="305"/>
      <c r="EA9" s="305"/>
      <c r="EB9" s="305"/>
      <c r="EC9" s="305"/>
      <c r="ED9" s="305"/>
      <c r="EE9" s="305"/>
      <c r="EF9" s="423">
        <f t="shared" ref="EF9:EG20" si="9">SUM(ED9,EB9,DZ9,DX9,DV9,DT9)</f>
        <v>1</v>
      </c>
      <c r="EG9" s="423">
        <f t="shared" si="9"/>
        <v>47500</v>
      </c>
      <c r="EH9" s="462"/>
      <c r="EI9" s="417"/>
      <c r="EJ9" s="417">
        <v>1</v>
      </c>
      <c r="EK9" s="417">
        <v>47500</v>
      </c>
      <c r="EL9" s="289"/>
      <c r="EM9" s="290"/>
      <c r="EN9" s="289"/>
      <c r="EO9" s="289">
        <v>1</v>
      </c>
      <c r="EP9" s="289">
        <v>47500</v>
      </c>
      <c r="EQ9" s="289"/>
      <c r="ER9" s="289"/>
      <c r="ES9" s="289"/>
      <c r="ET9" s="289"/>
    </row>
    <row r="10" spans="1:150" ht="49.5">
      <c r="A10" s="459">
        <v>3</v>
      </c>
      <c r="B10" s="459" t="s">
        <v>1266</v>
      </c>
      <c r="C10" s="459" t="s">
        <v>1267</v>
      </c>
      <c r="D10" s="459" t="s">
        <v>1264</v>
      </c>
      <c r="E10" s="460">
        <v>42500</v>
      </c>
      <c r="F10" s="460">
        <v>5000</v>
      </c>
      <c r="G10" s="357">
        <f t="shared" si="0"/>
        <v>47500</v>
      </c>
      <c r="H10" s="278"/>
      <c r="I10" s="437">
        <f t="shared" si="1"/>
        <v>374.0625</v>
      </c>
      <c r="J10" s="280">
        <f t="shared" si="2"/>
        <v>2749.0625</v>
      </c>
      <c r="K10" s="460" t="s">
        <v>1268</v>
      </c>
      <c r="L10" s="351">
        <v>5</v>
      </c>
      <c r="M10" s="437">
        <f t="shared" si="3"/>
        <v>1870.3125</v>
      </c>
      <c r="N10" s="280">
        <f t="shared" si="4"/>
        <v>13745.3125</v>
      </c>
      <c r="O10" s="279">
        <f t="shared" si="5"/>
        <v>5927</v>
      </c>
      <c r="P10" s="279">
        <f t="shared" si="6"/>
        <v>4376</v>
      </c>
      <c r="Q10" s="279">
        <f t="shared" si="6"/>
        <v>1551</v>
      </c>
      <c r="R10" s="279">
        <f t="shared" si="6"/>
        <v>0</v>
      </c>
      <c r="S10" s="477">
        <v>40005</v>
      </c>
      <c r="T10" s="366">
        <v>40239</v>
      </c>
      <c r="U10" s="305">
        <v>2375</v>
      </c>
      <c r="V10" s="305">
        <v>803</v>
      </c>
      <c r="W10" s="305"/>
      <c r="X10" s="296">
        <f t="shared" si="7"/>
        <v>3178</v>
      </c>
      <c r="Y10" s="366">
        <v>40490</v>
      </c>
      <c r="Z10" s="305">
        <v>2001</v>
      </c>
      <c r="AA10" s="305">
        <v>748</v>
      </c>
      <c r="AB10" s="305"/>
      <c r="AC10" s="296">
        <f t="shared" si="8"/>
        <v>2749</v>
      </c>
      <c r="AD10" s="305"/>
      <c r="AE10" s="305"/>
      <c r="AF10" s="305"/>
      <c r="AG10" s="305"/>
      <c r="AH10" s="296">
        <f>SUM(AE10:AG10)</f>
        <v>0</v>
      </c>
      <c r="AI10" s="305"/>
      <c r="AJ10" s="305"/>
      <c r="AK10" s="305"/>
      <c r="AL10" s="305"/>
      <c r="AM10" s="296">
        <f>SUM(AJ10:AL10)</f>
        <v>0</v>
      </c>
      <c r="AN10" s="305"/>
      <c r="AO10" s="305"/>
      <c r="AP10" s="305"/>
      <c r="AQ10" s="305"/>
      <c r="AR10" s="305"/>
      <c r="AS10" s="305"/>
      <c r="AT10" s="305"/>
      <c r="AU10" s="305"/>
      <c r="AV10" s="305"/>
      <c r="AW10" s="305"/>
      <c r="AX10" s="305"/>
      <c r="AY10" s="305"/>
      <c r="AZ10" s="305"/>
      <c r="BA10" s="305"/>
      <c r="BB10" s="305"/>
      <c r="BC10" s="305"/>
      <c r="BD10" s="305"/>
      <c r="BE10" s="305"/>
      <c r="BF10" s="305"/>
      <c r="BG10" s="305"/>
      <c r="BH10" s="305"/>
      <c r="BI10" s="305"/>
      <c r="BJ10" s="305"/>
      <c r="BK10" s="305"/>
      <c r="BL10" s="305"/>
      <c r="BM10" s="305"/>
      <c r="BN10" s="305"/>
      <c r="BO10" s="305"/>
      <c r="BP10" s="305"/>
      <c r="BQ10" s="305"/>
      <c r="BR10" s="305"/>
      <c r="BS10" s="305"/>
      <c r="BT10" s="305"/>
      <c r="BU10" s="305"/>
      <c r="BV10" s="305"/>
      <c r="BW10" s="305"/>
      <c r="BX10" s="305"/>
      <c r="BY10" s="305"/>
      <c r="BZ10" s="305"/>
      <c r="CA10" s="305"/>
      <c r="CB10" s="305"/>
      <c r="CC10" s="305"/>
      <c r="CD10" s="305"/>
      <c r="CE10" s="305"/>
      <c r="CF10" s="305"/>
      <c r="CG10" s="305"/>
      <c r="CH10" s="305"/>
      <c r="CI10" s="305"/>
      <c r="CJ10" s="305"/>
      <c r="CK10" s="305"/>
      <c r="CL10" s="305"/>
      <c r="CM10" s="305"/>
      <c r="CN10" s="305"/>
      <c r="CO10" s="305"/>
      <c r="CP10" s="305"/>
      <c r="CQ10" s="305"/>
      <c r="CR10" s="305"/>
      <c r="CS10" s="305"/>
      <c r="CT10" s="305"/>
      <c r="CU10" s="305"/>
      <c r="CV10" s="305"/>
      <c r="CW10" s="305"/>
      <c r="CX10" s="305"/>
      <c r="CY10" s="305"/>
      <c r="CZ10" s="305"/>
      <c r="DA10" s="305"/>
      <c r="DB10" s="305"/>
      <c r="DC10" s="305"/>
      <c r="DD10" s="305"/>
      <c r="DE10" s="305"/>
      <c r="DF10" s="305"/>
      <c r="DG10" s="305"/>
      <c r="DH10" s="305"/>
      <c r="DI10" s="305"/>
      <c r="DJ10" s="305"/>
      <c r="DK10" s="305"/>
      <c r="DL10" s="305"/>
      <c r="DM10" s="305"/>
      <c r="DN10" s="305"/>
      <c r="DO10" s="339"/>
      <c r="DP10" s="354"/>
      <c r="DQ10" s="305"/>
      <c r="DR10" s="305">
        <v>1</v>
      </c>
      <c r="DS10" s="305">
        <v>47500</v>
      </c>
      <c r="DT10" s="305">
        <v>1</v>
      </c>
      <c r="DU10" s="305">
        <v>47500</v>
      </c>
      <c r="DV10" s="305"/>
      <c r="DW10" s="305"/>
      <c r="DX10" s="305"/>
      <c r="DY10" s="305"/>
      <c r="DZ10" s="305"/>
      <c r="EA10" s="305"/>
      <c r="EB10" s="305"/>
      <c r="EC10" s="305"/>
      <c r="ED10" s="305"/>
      <c r="EE10" s="305"/>
      <c r="EF10" s="423">
        <f t="shared" si="9"/>
        <v>1</v>
      </c>
      <c r="EG10" s="423">
        <f t="shared" si="9"/>
        <v>47500</v>
      </c>
      <c r="EH10" s="462">
        <v>1</v>
      </c>
      <c r="EI10" s="417">
        <v>47500</v>
      </c>
      <c r="EJ10" s="417"/>
      <c r="EK10" s="417"/>
      <c r="EL10" s="289"/>
      <c r="EM10" s="290"/>
      <c r="EN10" s="289"/>
      <c r="EO10" s="289"/>
      <c r="EP10" s="289"/>
      <c r="EQ10" s="289"/>
      <c r="ER10" s="289"/>
      <c r="ES10" s="289"/>
      <c r="ET10" s="289"/>
    </row>
    <row r="11" spans="1:150" ht="82.5">
      <c r="A11" s="459">
        <v>4</v>
      </c>
      <c r="B11" s="459" t="s">
        <v>1269</v>
      </c>
      <c r="C11" s="459" t="s">
        <v>1267</v>
      </c>
      <c r="D11" s="459" t="s">
        <v>1264</v>
      </c>
      <c r="E11" s="460">
        <v>42500</v>
      </c>
      <c r="F11" s="460">
        <v>5000</v>
      </c>
      <c r="G11" s="357">
        <f t="shared" si="0"/>
        <v>47500</v>
      </c>
      <c r="H11" s="278"/>
      <c r="I11" s="437">
        <f t="shared" si="1"/>
        <v>374.0625</v>
      </c>
      <c r="J11" s="280">
        <f t="shared" si="2"/>
        <v>2749.0625</v>
      </c>
      <c r="K11" s="460" t="s">
        <v>1270</v>
      </c>
      <c r="L11" s="351">
        <v>5</v>
      </c>
      <c r="M11" s="437">
        <f t="shared" si="3"/>
        <v>1870.3125</v>
      </c>
      <c r="N11" s="280">
        <f t="shared" si="4"/>
        <v>13745.3125</v>
      </c>
      <c r="O11" s="279">
        <f t="shared" si="5"/>
        <v>11425</v>
      </c>
      <c r="P11" s="279">
        <f t="shared" si="6"/>
        <v>9500</v>
      </c>
      <c r="Q11" s="279">
        <f t="shared" si="6"/>
        <v>1925</v>
      </c>
      <c r="R11" s="279">
        <f t="shared" si="6"/>
        <v>0</v>
      </c>
      <c r="S11" s="477">
        <v>40005</v>
      </c>
      <c r="T11" s="366">
        <v>40239</v>
      </c>
      <c r="U11" s="305">
        <v>2375</v>
      </c>
      <c r="V11" s="305">
        <v>803</v>
      </c>
      <c r="W11" s="305"/>
      <c r="X11" s="296">
        <f t="shared" si="7"/>
        <v>3178</v>
      </c>
      <c r="Y11" s="305" t="s">
        <v>853</v>
      </c>
      <c r="Z11" s="305">
        <v>2375</v>
      </c>
      <c r="AA11" s="305">
        <v>374</v>
      </c>
      <c r="AB11" s="305"/>
      <c r="AC11" s="296">
        <f t="shared" si="8"/>
        <v>2749</v>
      </c>
      <c r="AD11" s="366">
        <v>40490</v>
      </c>
      <c r="AE11" s="305">
        <v>2375</v>
      </c>
      <c r="AF11" s="305">
        <v>374</v>
      </c>
      <c r="AG11" s="305"/>
      <c r="AH11" s="296">
        <f t="shared" ref="AH11:AH20" si="10">SUM(AE11:AG11)</f>
        <v>2749</v>
      </c>
      <c r="AI11" s="305" t="s">
        <v>995</v>
      </c>
      <c r="AJ11" s="305">
        <v>2375</v>
      </c>
      <c r="AK11" s="305">
        <v>374</v>
      </c>
      <c r="AL11" s="305"/>
      <c r="AM11" s="296">
        <f t="shared" ref="AM11:AM20" si="11">SUM(AJ11:AL11)</f>
        <v>2749</v>
      </c>
      <c r="AN11" s="305"/>
      <c r="AO11" s="305"/>
      <c r="AP11" s="305"/>
      <c r="AQ11" s="305"/>
      <c r="AR11" s="305"/>
      <c r="AS11" s="305"/>
      <c r="AT11" s="305"/>
      <c r="AU11" s="305"/>
      <c r="AV11" s="305"/>
      <c r="AW11" s="305"/>
      <c r="AX11" s="305"/>
      <c r="AY11" s="305"/>
      <c r="AZ11" s="305"/>
      <c r="BA11" s="305"/>
      <c r="BB11" s="305"/>
      <c r="BC11" s="305"/>
      <c r="BD11" s="305"/>
      <c r="BE11" s="305"/>
      <c r="BF11" s="305"/>
      <c r="BG11" s="305"/>
      <c r="BH11" s="305"/>
      <c r="BI11" s="305"/>
      <c r="BJ11" s="305"/>
      <c r="BK11" s="305"/>
      <c r="BL11" s="305"/>
      <c r="BM11" s="305"/>
      <c r="BN11" s="305"/>
      <c r="BO11" s="305"/>
      <c r="BP11" s="305"/>
      <c r="BQ11" s="305"/>
      <c r="BR11" s="305"/>
      <c r="BS11" s="305"/>
      <c r="BT11" s="305"/>
      <c r="BU11" s="305"/>
      <c r="BV11" s="305"/>
      <c r="BW11" s="305"/>
      <c r="BX11" s="305"/>
      <c r="BY11" s="305"/>
      <c r="BZ11" s="305"/>
      <c r="CA11" s="305"/>
      <c r="CB11" s="305"/>
      <c r="CC11" s="305"/>
      <c r="CD11" s="305"/>
      <c r="CE11" s="305"/>
      <c r="CF11" s="305"/>
      <c r="CG11" s="305"/>
      <c r="CH11" s="305"/>
      <c r="CI11" s="305"/>
      <c r="CJ11" s="305"/>
      <c r="CK11" s="305"/>
      <c r="CL11" s="305"/>
      <c r="CM11" s="305"/>
      <c r="CN11" s="305"/>
      <c r="CO11" s="305"/>
      <c r="CP11" s="305"/>
      <c r="CQ11" s="305"/>
      <c r="CR11" s="305"/>
      <c r="CS11" s="305"/>
      <c r="CT11" s="305"/>
      <c r="CU11" s="305"/>
      <c r="CV11" s="305"/>
      <c r="CW11" s="305"/>
      <c r="CX11" s="305"/>
      <c r="CY11" s="305"/>
      <c r="CZ11" s="305"/>
      <c r="DA11" s="305"/>
      <c r="DB11" s="305"/>
      <c r="DC11" s="305"/>
      <c r="DD11" s="305"/>
      <c r="DE11" s="305"/>
      <c r="DF11" s="305"/>
      <c r="DG11" s="305"/>
      <c r="DH11" s="305"/>
      <c r="DI11" s="305"/>
      <c r="DJ11" s="305"/>
      <c r="DK11" s="305"/>
      <c r="DL11" s="305"/>
      <c r="DM11" s="305"/>
      <c r="DN11" s="305"/>
      <c r="DO11" s="339"/>
      <c r="DP11" s="354"/>
      <c r="DQ11" s="305"/>
      <c r="DR11" s="305">
        <v>1</v>
      </c>
      <c r="DS11" s="305">
        <v>47500</v>
      </c>
      <c r="DT11" s="305">
        <v>1</v>
      </c>
      <c r="DU11" s="305">
        <v>47500</v>
      </c>
      <c r="DV11" s="305"/>
      <c r="DW11" s="305"/>
      <c r="DX11" s="305"/>
      <c r="DY11" s="305"/>
      <c r="DZ11" s="305"/>
      <c r="EA11" s="305"/>
      <c r="EB11" s="305"/>
      <c r="EC11" s="305"/>
      <c r="ED11" s="305"/>
      <c r="EE11" s="305"/>
      <c r="EF11" s="423">
        <f t="shared" si="9"/>
        <v>1</v>
      </c>
      <c r="EG11" s="423">
        <f t="shared" si="9"/>
        <v>47500</v>
      </c>
      <c r="EH11" s="462">
        <v>1</v>
      </c>
      <c r="EI11" s="417">
        <v>47500</v>
      </c>
      <c r="EJ11" s="417"/>
      <c r="EK11" s="417"/>
      <c r="EL11" s="289"/>
      <c r="EM11" s="290"/>
      <c r="EN11" s="289"/>
      <c r="EO11" s="289"/>
      <c r="EP11" s="289"/>
      <c r="EQ11" s="289"/>
      <c r="ER11" s="289"/>
      <c r="ES11" s="289"/>
      <c r="ET11" s="289"/>
    </row>
    <row r="12" spans="1:150" ht="66">
      <c r="A12" s="459">
        <v>5</v>
      </c>
      <c r="B12" s="459" t="s">
        <v>1271</v>
      </c>
      <c r="C12" s="459" t="s">
        <v>1272</v>
      </c>
      <c r="D12" s="459" t="s">
        <v>1264</v>
      </c>
      <c r="E12" s="460">
        <v>42500</v>
      </c>
      <c r="F12" s="460">
        <v>5000</v>
      </c>
      <c r="G12" s="357">
        <f t="shared" si="0"/>
        <v>47500</v>
      </c>
      <c r="H12" s="278"/>
      <c r="I12" s="437">
        <f t="shared" si="1"/>
        <v>374.0625</v>
      </c>
      <c r="J12" s="280">
        <f t="shared" si="2"/>
        <v>2749.0625</v>
      </c>
      <c r="K12" s="460" t="s">
        <v>1273</v>
      </c>
      <c r="L12" s="351">
        <v>5</v>
      </c>
      <c r="M12" s="437">
        <f t="shared" si="3"/>
        <v>1870.3125</v>
      </c>
      <c r="N12" s="280">
        <f t="shared" si="4"/>
        <v>13745.3125</v>
      </c>
      <c r="O12" s="279">
        <f t="shared" si="5"/>
        <v>11425</v>
      </c>
      <c r="P12" s="279">
        <f t="shared" si="6"/>
        <v>9500</v>
      </c>
      <c r="Q12" s="279">
        <f t="shared" si="6"/>
        <v>1925</v>
      </c>
      <c r="R12" s="279">
        <f t="shared" si="6"/>
        <v>0</v>
      </c>
      <c r="S12" s="477">
        <v>40005</v>
      </c>
      <c r="T12" s="366">
        <v>40239</v>
      </c>
      <c r="U12" s="305">
        <v>2375</v>
      </c>
      <c r="V12" s="305">
        <v>803</v>
      </c>
      <c r="W12" s="305"/>
      <c r="X12" s="296">
        <f t="shared" si="7"/>
        <v>3178</v>
      </c>
      <c r="Y12" s="305" t="s">
        <v>853</v>
      </c>
      <c r="Z12" s="305">
        <v>2375</v>
      </c>
      <c r="AA12" s="305">
        <v>374</v>
      </c>
      <c r="AB12" s="305"/>
      <c r="AC12" s="296">
        <f t="shared" si="8"/>
        <v>2749</v>
      </c>
      <c r="AD12" s="366">
        <v>40490</v>
      </c>
      <c r="AE12" s="305">
        <v>2375</v>
      </c>
      <c r="AF12" s="305">
        <v>374</v>
      </c>
      <c r="AG12" s="305"/>
      <c r="AH12" s="296">
        <f t="shared" si="10"/>
        <v>2749</v>
      </c>
      <c r="AI12" s="305" t="s">
        <v>995</v>
      </c>
      <c r="AJ12" s="305">
        <v>2375</v>
      </c>
      <c r="AK12" s="305">
        <v>374</v>
      </c>
      <c r="AL12" s="305"/>
      <c r="AM12" s="296">
        <f t="shared" si="11"/>
        <v>2749</v>
      </c>
      <c r="AN12" s="305"/>
      <c r="AO12" s="305"/>
      <c r="AP12" s="305"/>
      <c r="AQ12" s="305"/>
      <c r="AR12" s="305"/>
      <c r="AS12" s="305"/>
      <c r="AT12" s="305"/>
      <c r="AU12" s="305"/>
      <c r="AV12" s="305"/>
      <c r="AW12" s="305"/>
      <c r="AX12" s="305"/>
      <c r="AY12" s="305"/>
      <c r="AZ12" s="305"/>
      <c r="BA12" s="305"/>
      <c r="BB12" s="305"/>
      <c r="BC12" s="305"/>
      <c r="BD12" s="305"/>
      <c r="BE12" s="305"/>
      <c r="BF12" s="305"/>
      <c r="BG12" s="305"/>
      <c r="BH12" s="305"/>
      <c r="BI12" s="305"/>
      <c r="BJ12" s="305"/>
      <c r="BK12" s="305"/>
      <c r="BL12" s="305"/>
      <c r="BM12" s="305"/>
      <c r="BN12" s="305"/>
      <c r="BO12" s="305"/>
      <c r="BP12" s="305"/>
      <c r="BQ12" s="305"/>
      <c r="BR12" s="305"/>
      <c r="BS12" s="305"/>
      <c r="BT12" s="305"/>
      <c r="BU12" s="305"/>
      <c r="BV12" s="305"/>
      <c r="BW12" s="305"/>
      <c r="BX12" s="305"/>
      <c r="BY12" s="305"/>
      <c r="BZ12" s="305"/>
      <c r="CA12" s="305"/>
      <c r="CB12" s="305"/>
      <c r="CC12" s="305"/>
      <c r="CD12" s="305"/>
      <c r="CE12" s="305"/>
      <c r="CF12" s="305"/>
      <c r="CG12" s="305"/>
      <c r="CH12" s="305"/>
      <c r="CI12" s="305"/>
      <c r="CJ12" s="305"/>
      <c r="CK12" s="305"/>
      <c r="CL12" s="305"/>
      <c r="CM12" s="305"/>
      <c r="CN12" s="305"/>
      <c r="CO12" s="305"/>
      <c r="CP12" s="305"/>
      <c r="CQ12" s="305"/>
      <c r="CR12" s="305"/>
      <c r="CS12" s="305"/>
      <c r="CT12" s="305"/>
      <c r="CU12" s="305"/>
      <c r="CV12" s="305"/>
      <c r="CW12" s="305"/>
      <c r="CX12" s="305"/>
      <c r="CY12" s="305"/>
      <c r="CZ12" s="305"/>
      <c r="DA12" s="305"/>
      <c r="DB12" s="305"/>
      <c r="DC12" s="305"/>
      <c r="DD12" s="305"/>
      <c r="DE12" s="305"/>
      <c r="DF12" s="305"/>
      <c r="DG12" s="305"/>
      <c r="DH12" s="305"/>
      <c r="DI12" s="305"/>
      <c r="DJ12" s="305"/>
      <c r="DK12" s="305"/>
      <c r="DL12" s="305"/>
      <c r="DM12" s="305"/>
      <c r="DN12" s="305"/>
      <c r="DO12" s="339"/>
      <c r="DP12" s="354">
        <v>1</v>
      </c>
      <c r="DQ12" s="305">
        <v>47500</v>
      </c>
      <c r="DR12" s="305"/>
      <c r="DS12" s="305"/>
      <c r="DT12" s="305">
        <v>1</v>
      </c>
      <c r="DU12" s="305">
        <v>47500</v>
      </c>
      <c r="DV12" s="305"/>
      <c r="DW12" s="305"/>
      <c r="DX12" s="305"/>
      <c r="DY12" s="305"/>
      <c r="DZ12" s="305"/>
      <c r="EA12" s="305"/>
      <c r="EB12" s="305"/>
      <c r="EC12" s="305"/>
      <c r="ED12" s="305"/>
      <c r="EE12" s="305"/>
      <c r="EF12" s="423">
        <f t="shared" si="9"/>
        <v>1</v>
      </c>
      <c r="EG12" s="423">
        <f t="shared" si="9"/>
        <v>47500</v>
      </c>
      <c r="EH12" s="462"/>
      <c r="EI12" s="417"/>
      <c r="EJ12" s="417">
        <v>1</v>
      </c>
      <c r="EK12" s="417">
        <v>47500</v>
      </c>
      <c r="EL12" s="289"/>
      <c r="EM12" s="290"/>
      <c r="EN12" s="289"/>
      <c r="EO12" s="289"/>
      <c r="EP12" s="289"/>
      <c r="EQ12" s="289"/>
      <c r="ER12" s="289"/>
      <c r="ES12" s="289"/>
      <c r="ET12" s="289"/>
    </row>
    <row r="13" spans="1:150" ht="66">
      <c r="A13" s="459">
        <v>6</v>
      </c>
      <c r="B13" s="459" t="s">
        <v>1274</v>
      </c>
      <c r="C13" s="459" t="s">
        <v>1267</v>
      </c>
      <c r="D13" s="459" t="s">
        <v>1264</v>
      </c>
      <c r="E13" s="460">
        <v>42500</v>
      </c>
      <c r="F13" s="460">
        <v>5000</v>
      </c>
      <c r="G13" s="357">
        <f t="shared" si="0"/>
        <v>47500</v>
      </c>
      <c r="H13" s="278"/>
      <c r="I13" s="437">
        <f t="shared" si="1"/>
        <v>374.0625</v>
      </c>
      <c r="J13" s="280">
        <f t="shared" si="2"/>
        <v>2749.0625</v>
      </c>
      <c r="K13" s="460" t="s">
        <v>1275</v>
      </c>
      <c r="L13" s="351">
        <v>5</v>
      </c>
      <c r="M13" s="437">
        <f t="shared" si="3"/>
        <v>1870.3125</v>
      </c>
      <c r="N13" s="280">
        <f t="shared" si="4"/>
        <v>13745.3125</v>
      </c>
      <c r="O13" s="279">
        <f t="shared" si="5"/>
        <v>11425</v>
      </c>
      <c r="P13" s="279">
        <f t="shared" si="6"/>
        <v>9500</v>
      </c>
      <c r="Q13" s="279">
        <f t="shared" si="6"/>
        <v>1925</v>
      </c>
      <c r="R13" s="279">
        <f t="shared" si="6"/>
        <v>0</v>
      </c>
      <c r="S13" s="477">
        <v>40005</v>
      </c>
      <c r="T13" s="366">
        <v>40239</v>
      </c>
      <c r="U13" s="305">
        <v>2375</v>
      </c>
      <c r="V13" s="305">
        <v>803</v>
      </c>
      <c r="W13" s="305"/>
      <c r="X13" s="296">
        <f t="shared" si="7"/>
        <v>3178</v>
      </c>
      <c r="Y13" s="366">
        <v>40490</v>
      </c>
      <c r="Z13" s="305">
        <v>4750</v>
      </c>
      <c r="AA13" s="305">
        <v>748</v>
      </c>
      <c r="AB13" s="305"/>
      <c r="AC13" s="296">
        <f t="shared" si="8"/>
        <v>5498</v>
      </c>
      <c r="AD13" s="305" t="s">
        <v>995</v>
      </c>
      <c r="AE13" s="305">
        <v>2375</v>
      </c>
      <c r="AF13" s="305">
        <v>374</v>
      </c>
      <c r="AG13" s="305"/>
      <c r="AH13" s="296">
        <f t="shared" si="10"/>
        <v>2749</v>
      </c>
      <c r="AI13" s="305"/>
      <c r="AJ13" s="305"/>
      <c r="AK13" s="305"/>
      <c r="AL13" s="305"/>
      <c r="AM13" s="296">
        <f t="shared" si="11"/>
        <v>0</v>
      </c>
      <c r="AN13" s="305"/>
      <c r="AO13" s="305"/>
      <c r="AP13" s="305"/>
      <c r="AQ13" s="305"/>
      <c r="AR13" s="305"/>
      <c r="AS13" s="305"/>
      <c r="AT13" s="305"/>
      <c r="AU13" s="305"/>
      <c r="AV13" s="305"/>
      <c r="AW13" s="305"/>
      <c r="AX13" s="305"/>
      <c r="AY13" s="305"/>
      <c r="AZ13" s="305"/>
      <c r="BA13" s="305"/>
      <c r="BB13" s="305"/>
      <c r="BC13" s="305"/>
      <c r="BD13" s="305"/>
      <c r="BE13" s="305"/>
      <c r="BF13" s="305"/>
      <c r="BG13" s="305"/>
      <c r="BH13" s="305"/>
      <c r="BI13" s="305"/>
      <c r="BJ13" s="305"/>
      <c r="BK13" s="305"/>
      <c r="BL13" s="305"/>
      <c r="BM13" s="305"/>
      <c r="BN13" s="305"/>
      <c r="BO13" s="305"/>
      <c r="BP13" s="305"/>
      <c r="BQ13" s="305"/>
      <c r="BR13" s="305"/>
      <c r="BS13" s="305"/>
      <c r="BT13" s="305"/>
      <c r="BU13" s="305"/>
      <c r="BV13" s="305"/>
      <c r="BW13" s="305"/>
      <c r="BX13" s="305"/>
      <c r="BY13" s="305"/>
      <c r="BZ13" s="305"/>
      <c r="CA13" s="305"/>
      <c r="CB13" s="305"/>
      <c r="CC13" s="305"/>
      <c r="CD13" s="305"/>
      <c r="CE13" s="305"/>
      <c r="CF13" s="305"/>
      <c r="CG13" s="305"/>
      <c r="CH13" s="305"/>
      <c r="CI13" s="305"/>
      <c r="CJ13" s="305"/>
      <c r="CK13" s="305"/>
      <c r="CL13" s="305"/>
      <c r="CM13" s="305"/>
      <c r="CN13" s="305"/>
      <c r="CO13" s="305"/>
      <c r="CP13" s="305"/>
      <c r="CQ13" s="305"/>
      <c r="CR13" s="305"/>
      <c r="CS13" s="305"/>
      <c r="CT13" s="305"/>
      <c r="CU13" s="305"/>
      <c r="CV13" s="305"/>
      <c r="CW13" s="305"/>
      <c r="CX13" s="305"/>
      <c r="CY13" s="305"/>
      <c r="CZ13" s="305"/>
      <c r="DA13" s="305"/>
      <c r="DB13" s="305"/>
      <c r="DC13" s="305"/>
      <c r="DD13" s="305"/>
      <c r="DE13" s="305"/>
      <c r="DF13" s="305"/>
      <c r="DG13" s="305"/>
      <c r="DH13" s="305"/>
      <c r="DI13" s="305"/>
      <c r="DJ13" s="305"/>
      <c r="DK13" s="305"/>
      <c r="DL13" s="305"/>
      <c r="DM13" s="305"/>
      <c r="DN13" s="305"/>
      <c r="DO13" s="339"/>
      <c r="DP13" s="354">
        <v>1</v>
      </c>
      <c r="DQ13" s="305">
        <v>47500</v>
      </c>
      <c r="DR13" s="305"/>
      <c r="DS13" s="305"/>
      <c r="DT13" s="305">
        <v>1</v>
      </c>
      <c r="DU13" s="305">
        <v>47500</v>
      </c>
      <c r="DV13" s="305"/>
      <c r="DW13" s="305"/>
      <c r="DX13" s="305"/>
      <c r="DY13" s="305"/>
      <c r="DZ13" s="305"/>
      <c r="EA13" s="305"/>
      <c r="EB13" s="305"/>
      <c r="EC13" s="305"/>
      <c r="ED13" s="305"/>
      <c r="EE13" s="305"/>
      <c r="EF13" s="423">
        <f t="shared" si="9"/>
        <v>1</v>
      </c>
      <c r="EG13" s="423">
        <f t="shared" si="9"/>
        <v>47500</v>
      </c>
      <c r="EH13" s="462">
        <v>1</v>
      </c>
      <c r="EI13" s="417">
        <v>47500</v>
      </c>
      <c r="EJ13" s="417"/>
      <c r="EK13" s="417"/>
      <c r="EL13" s="289"/>
      <c r="EM13" s="290"/>
      <c r="EN13" s="289"/>
      <c r="EO13" s="289"/>
      <c r="EP13" s="289"/>
      <c r="EQ13" s="289"/>
      <c r="ER13" s="289"/>
      <c r="ES13" s="289"/>
      <c r="ET13" s="289"/>
    </row>
    <row r="14" spans="1:150" ht="66">
      <c r="A14" s="459">
        <v>7</v>
      </c>
      <c r="B14" s="478" t="s">
        <v>1276</v>
      </c>
      <c r="C14" s="459" t="s">
        <v>1267</v>
      </c>
      <c r="D14" s="459" t="s">
        <v>1277</v>
      </c>
      <c r="E14" s="460">
        <v>42500</v>
      </c>
      <c r="F14" s="479">
        <v>5000</v>
      </c>
      <c r="G14" s="357">
        <f t="shared" si="0"/>
        <v>47500</v>
      </c>
      <c r="H14" s="278"/>
      <c r="I14" s="437">
        <f t="shared" si="1"/>
        <v>374.0625</v>
      </c>
      <c r="J14" s="280">
        <f t="shared" si="2"/>
        <v>2749.0625</v>
      </c>
      <c r="K14" s="460" t="s">
        <v>1278</v>
      </c>
      <c r="L14" s="351">
        <v>5</v>
      </c>
      <c r="M14" s="437">
        <f t="shared" si="3"/>
        <v>1870.3125</v>
      </c>
      <c r="N14" s="280">
        <f t="shared" si="4"/>
        <v>13745.3125</v>
      </c>
      <c r="O14" s="279">
        <f t="shared" si="5"/>
        <v>8676</v>
      </c>
      <c r="P14" s="279">
        <f t="shared" si="6"/>
        <v>6751</v>
      </c>
      <c r="Q14" s="279">
        <f t="shared" si="6"/>
        <v>1925</v>
      </c>
      <c r="R14" s="279">
        <f t="shared" si="6"/>
        <v>0</v>
      </c>
      <c r="S14" s="477">
        <v>40005</v>
      </c>
      <c r="T14" s="366">
        <v>40239</v>
      </c>
      <c r="U14" s="305">
        <v>2375</v>
      </c>
      <c r="V14" s="305">
        <v>803</v>
      </c>
      <c r="W14" s="305"/>
      <c r="X14" s="296">
        <f t="shared" si="7"/>
        <v>3178</v>
      </c>
      <c r="Y14" s="305" t="s">
        <v>853</v>
      </c>
      <c r="Z14" s="305">
        <v>2375</v>
      </c>
      <c r="AA14" s="305">
        <v>374</v>
      </c>
      <c r="AB14" s="305"/>
      <c r="AC14" s="296">
        <f t="shared" si="8"/>
        <v>2749</v>
      </c>
      <c r="AD14" s="305" t="s">
        <v>995</v>
      </c>
      <c r="AE14" s="305">
        <v>2001</v>
      </c>
      <c r="AF14" s="305">
        <v>748</v>
      </c>
      <c r="AG14" s="305"/>
      <c r="AH14" s="296">
        <f t="shared" si="10"/>
        <v>2749</v>
      </c>
      <c r="AI14" s="305"/>
      <c r="AJ14" s="305"/>
      <c r="AK14" s="305"/>
      <c r="AL14" s="305"/>
      <c r="AM14" s="296">
        <f t="shared" si="11"/>
        <v>0</v>
      </c>
      <c r="AN14" s="305"/>
      <c r="AO14" s="305"/>
      <c r="AP14" s="305"/>
      <c r="AQ14" s="305"/>
      <c r="AR14" s="305"/>
      <c r="AS14" s="305"/>
      <c r="AT14" s="305"/>
      <c r="AU14" s="305"/>
      <c r="AV14" s="305"/>
      <c r="AW14" s="305"/>
      <c r="AX14" s="305"/>
      <c r="AY14" s="305"/>
      <c r="AZ14" s="305"/>
      <c r="BA14" s="305"/>
      <c r="BB14" s="305"/>
      <c r="BC14" s="305"/>
      <c r="BD14" s="305"/>
      <c r="BE14" s="305"/>
      <c r="BF14" s="305"/>
      <c r="BG14" s="305"/>
      <c r="BH14" s="305"/>
      <c r="BI14" s="305"/>
      <c r="BJ14" s="305"/>
      <c r="BK14" s="305"/>
      <c r="BL14" s="305"/>
      <c r="BM14" s="305"/>
      <c r="BN14" s="305"/>
      <c r="BO14" s="305"/>
      <c r="BP14" s="305"/>
      <c r="BQ14" s="305"/>
      <c r="BR14" s="305"/>
      <c r="BS14" s="305"/>
      <c r="BT14" s="305"/>
      <c r="BU14" s="305"/>
      <c r="BV14" s="305"/>
      <c r="BW14" s="305"/>
      <c r="BX14" s="305"/>
      <c r="BY14" s="305"/>
      <c r="BZ14" s="305"/>
      <c r="CA14" s="305"/>
      <c r="CB14" s="305"/>
      <c r="CC14" s="305"/>
      <c r="CD14" s="305"/>
      <c r="CE14" s="305"/>
      <c r="CF14" s="305"/>
      <c r="CG14" s="305"/>
      <c r="CH14" s="305"/>
      <c r="CI14" s="305"/>
      <c r="CJ14" s="305"/>
      <c r="CK14" s="305"/>
      <c r="CL14" s="305"/>
      <c r="CM14" s="305"/>
      <c r="CN14" s="305"/>
      <c r="CO14" s="305"/>
      <c r="CP14" s="305"/>
      <c r="CQ14" s="305"/>
      <c r="CR14" s="305"/>
      <c r="CS14" s="305"/>
      <c r="CT14" s="305"/>
      <c r="CU14" s="305"/>
      <c r="CV14" s="305"/>
      <c r="CW14" s="305"/>
      <c r="CX14" s="305"/>
      <c r="CY14" s="305"/>
      <c r="CZ14" s="305"/>
      <c r="DA14" s="305"/>
      <c r="DB14" s="305"/>
      <c r="DC14" s="305"/>
      <c r="DD14" s="305"/>
      <c r="DE14" s="305"/>
      <c r="DF14" s="305"/>
      <c r="DG14" s="305"/>
      <c r="DH14" s="305"/>
      <c r="DI14" s="305"/>
      <c r="DJ14" s="305"/>
      <c r="DK14" s="305"/>
      <c r="DL14" s="305"/>
      <c r="DM14" s="305"/>
      <c r="DN14" s="305"/>
      <c r="DO14" s="339"/>
      <c r="DP14" s="354">
        <v>1</v>
      </c>
      <c r="DQ14" s="305">
        <v>47500</v>
      </c>
      <c r="DR14" s="305"/>
      <c r="DS14" s="305"/>
      <c r="DT14" s="305">
        <v>1</v>
      </c>
      <c r="DU14" s="305">
        <v>47500</v>
      </c>
      <c r="DV14" s="305"/>
      <c r="DW14" s="305"/>
      <c r="DX14" s="305"/>
      <c r="DY14" s="305"/>
      <c r="DZ14" s="305"/>
      <c r="EA14" s="305"/>
      <c r="EB14" s="305"/>
      <c r="EC14" s="305"/>
      <c r="ED14" s="305"/>
      <c r="EE14" s="305"/>
      <c r="EF14" s="423">
        <f t="shared" si="9"/>
        <v>1</v>
      </c>
      <c r="EG14" s="423">
        <f t="shared" si="9"/>
        <v>47500</v>
      </c>
      <c r="EH14" s="462">
        <v>1</v>
      </c>
      <c r="EI14" s="417">
        <v>47500</v>
      </c>
      <c r="EJ14" s="417"/>
      <c r="EK14" s="417"/>
      <c r="EL14" s="289"/>
      <c r="EM14" s="290"/>
      <c r="EN14" s="289"/>
      <c r="EO14" s="289"/>
      <c r="EP14" s="289"/>
      <c r="EQ14" s="289"/>
      <c r="ER14" s="289"/>
      <c r="ES14" s="289"/>
      <c r="ET14" s="289"/>
    </row>
    <row r="15" spans="1:150" ht="49.5">
      <c r="A15" s="459">
        <v>8</v>
      </c>
      <c r="B15" s="459" t="s">
        <v>1279</v>
      </c>
      <c r="C15" s="480" t="s">
        <v>1280</v>
      </c>
      <c r="D15" s="459" t="s">
        <v>1264</v>
      </c>
      <c r="E15" s="460">
        <v>42500</v>
      </c>
      <c r="F15" s="460">
        <v>5000</v>
      </c>
      <c r="G15" s="357">
        <f t="shared" si="0"/>
        <v>47500</v>
      </c>
      <c r="H15" s="278"/>
      <c r="I15" s="437">
        <f t="shared" si="1"/>
        <v>374.0625</v>
      </c>
      <c r="J15" s="280">
        <f t="shared" si="2"/>
        <v>2749.0625</v>
      </c>
      <c r="K15" s="460" t="s">
        <v>1281</v>
      </c>
      <c r="L15" s="351">
        <v>5</v>
      </c>
      <c r="M15" s="437">
        <f t="shared" si="3"/>
        <v>1870.3125</v>
      </c>
      <c r="N15" s="280">
        <f t="shared" si="4"/>
        <v>13745.3125</v>
      </c>
      <c r="O15" s="279">
        <f t="shared" si="5"/>
        <v>11385</v>
      </c>
      <c r="P15" s="279">
        <f t="shared" si="6"/>
        <v>9460</v>
      </c>
      <c r="Q15" s="279">
        <f t="shared" si="6"/>
        <v>1925</v>
      </c>
      <c r="R15" s="279">
        <f t="shared" si="6"/>
        <v>0</v>
      </c>
      <c r="S15" s="477">
        <v>40005</v>
      </c>
      <c r="T15" s="366">
        <v>40239</v>
      </c>
      <c r="U15" s="305">
        <v>2375</v>
      </c>
      <c r="V15" s="305">
        <v>803</v>
      </c>
      <c r="W15" s="305"/>
      <c r="X15" s="296">
        <f t="shared" si="7"/>
        <v>3178</v>
      </c>
      <c r="Y15" s="305" t="s">
        <v>853</v>
      </c>
      <c r="Z15" s="305">
        <v>2335</v>
      </c>
      <c r="AA15" s="305">
        <v>374</v>
      </c>
      <c r="AB15" s="305"/>
      <c r="AC15" s="296">
        <f t="shared" si="8"/>
        <v>2709</v>
      </c>
      <c r="AD15" s="305" t="s">
        <v>995</v>
      </c>
      <c r="AE15" s="305">
        <v>4750</v>
      </c>
      <c r="AF15" s="305">
        <v>748</v>
      </c>
      <c r="AG15" s="305"/>
      <c r="AH15" s="296">
        <f t="shared" si="10"/>
        <v>5498</v>
      </c>
      <c r="AI15" s="305"/>
      <c r="AJ15" s="305"/>
      <c r="AK15" s="305"/>
      <c r="AL15" s="305"/>
      <c r="AM15" s="296">
        <f t="shared" si="11"/>
        <v>0</v>
      </c>
      <c r="AN15" s="305"/>
      <c r="AO15" s="305"/>
      <c r="AP15" s="305"/>
      <c r="AQ15" s="305"/>
      <c r="AR15" s="305"/>
      <c r="AS15" s="305"/>
      <c r="AT15" s="305"/>
      <c r="AU15" s="305"/>
      <c r="AV15" s="305"/>
      <c r="AW15" s="305"/>
      <c r="AX15" s="305"/>
      <c r="AY15" s="305"/>
      <c r="AZ15" s="305"/>
      <c r="BA15" s="305"/>
      <c r="BB15" s="305"/>
      <c r="BC15" s="305"/>
      <c r="BD15" s="305"/>
      <c r="BE15" s="305"/>
      <c r="BF15" s="305"/>
      <c r="BG15" s="305"/>
      <c r="BH15" s="305"/>
      <c r="BI15" s="305"/>
      <c r="BJ15" s="305"/>
      <c r="BK15" s="305"/>
      <c r="BL15" s="305"/>
      <c r="BM15" s="305"/>
      <c r="BN15" s="305"/>
      <c r="BO15" s="305"/>
      <c r="BP15" s="305"/>
      <c r="BQ15" s="305"/>
      <c r="BR15" s="305"/>
      <c r="BS15" s="305"/>
      <c r="BT15" s="305"/>
      <c r="BU15" s="305"/>
      <c r="BV15" s="305"/>
      <c r="BW15" s="305"/>
      <c r="BX15" s="305"/>
      <c r="BY15" s="305"/>
      <c r="BZ15" s="305"/>
      <c r="CA15" s="305"/>
      <c r="CB15" s="305"/>
      <c r="CC15" s="305"/>
      <c r="CD15" s="305"/>
      <c r="CE15" s="305"/>
      <c r="CF15" s="305"/>
      <c r="CG15" s="305"/>
      <c r="CH15" s="305"/>
      <c r="CI15" s="305"/>
      <c r="CJ15" s="305"/>
      <c r="CK15" s="305"/>
      <c r="CL15" s="305"/>
      <c r="CM15" s="305"/>
      <c r="CN15" s="305"/>
      <c r="CO15" s="305"/>
      <c r="CP15" s="305"/>
      <c r="CQ15" s="305"/>
      <c r="CR15" s="305"/>
      <c r="CS15" s="305"/>
      <c r="CT15" s="305"/>
      <c r="CU15" s="305"/>
      <c r="CV15" s="305"/>
      <c r="CW15" s="305"/>
      <c r="CX15" s="305"/>
      <c r="CY15" s="305"/>
      <c r="CZ15" s="305"/>
      <c r="DA15" s="305"/>
      <c r="DB15" s="305"/>
      <c r="DC15" s="305"/>
      <c r="DD15" s="305"/>
      <c r="DE15" s="305"/>
      <c r="DF15" s="305"/>
      <c r="DG15" s="305"/>
      <c r="DH15" s="305"/>
      <c r="DI15" s="305"/>
      <c r="DJ15" s="305"/>
      <c r="DK15" s="305"/>
      <c r="DL15" s="305"/>
      <c r="DM15" s="305"/>
      <c r="DN15" s="305"/>
      <c r="DO15" s="339"/>
      <c r="DP15" s="354">
        <v>1</v>
      </c>
      <c r="DQ15" s="305">
        <v>47500</v>
      </c>
      <c r="DR15" s="305"/>
      <c r="DS15" s="305"/>
      <c r="DT15" s="305">
        <v>1</v>
      </c>
      <c r="DU15" s="305">
        <v>47500</v>
      </c>
      <c r="DV15" s="305"/>
      <c r="DW15" s="305"/>
      <c r="DX15" s="305"/>
      <c r="DY15" s="305"/>
      <c r="DZ15" s="305"/>
      <c r="EA15" s="305"/>
      <c r="EB15" s="305"/>
      <c r="EC15" s="305"/>
      <c r="ED15" s="305"/>
      <c r="EE15" s="305"/>
      <c r="EF15" s="423">
        <f t="shared" si="9"/>
        <v>1</v>
      </c>
      <c r="EG15" s="423">
        <f t="shared" si="9"/>
        <v>47500</v>
      </c>
      <c r="EH15" s="462"/>
      <c r="EI15" s="417"/>
      <c r="EJ15" s="417">
        <v>1</v>
      </c>
      <c r="EK15" s="417">
        <v>47500</v>
      </c>
      <c r="EL15" s="289"/>
      <c r="EM15" s="290"/>
      <c r="EN15" s="289"/>
      <c r="EO15" s="289"/>
      <c r="EP15" s="289"/>
      <c r="EQ15" s="289"/>
      <c r="ER15" s="289"/>
      <c r="ES15" s="289"/>
      <c r="ET15" s="289"/>
    </row>
    <row r="16" spans="1:150" ht="66">
      <c r="A16" s="459">
        <v>9</v>
      </c>
      <c r="B16" s="459" t="s">
        <v>1282</v>
      </c>
      <c r="C16" s="459" t="s">
        <v>1283</v>
      </c>
      <c r="D16" s="459" t="s">
        <v>1264</v>
      </c>
      <c r="E16" s="460">
        <v>42500</v>
      </c>
      <c r="F16" s="460">
        <v>5000</v>
      </c>
      <c r="G16" s="357">
        <f t="shared" si="0"/>
        <v>47500</v>
      </c>
      <c r="H16" s="278"/>
      <c r="I16" s="437">
        <f t="shared" si="1"/>
        <v>374.0625</v>
      </c>
      <c r="J16" s="280">
        <f t="shared" si="2"/>
        <v>2749.0625</v>
      </c>
      <c r="K16" s="460" t="s">
        <v>1284</v>
      </c>
      <c r="L16" s="351">
        <v>5</v>
      </c>
      <c r="M16" s="437">
        <f t="shared" si="3"/>
        <v>1870.3125</v>
      </c>
      <c r="N16" s="280">
        <f t="shared" si="4"/>
        <v>13745.3125</v>
      </c>
      <c r="O16" s="279">
        <f t="shared" si="5"/>
        <v>11400</v>
      </c>
      <c r="P16" s="279">
        <f t="shared" si="6"/>
        <v>9475</v>
      </c>
      <c r="Q16" s="279">
        <f t="shared" si="6"/>
        <v>1925</v>
      </c>
      <c r="R16" s="279">
        <f t="shared" si="6"/>
        <v>0</v>
      </c>
      <c r="S16" s="477">
        <v>40005</v>
      </c>
      <c r="T16" s="366">
        <v>40239</v>
      </c>
      <c r="U16" s="305">
        <v>2375</v>
      </c>
      <c r="V16" s="305">
        <v>803</v>
      </c>
      <c r="W16" s="305"/>
      <c r="X16" s="296">
        <f t="shared" si="7"/>
        <v>3178</v>
      </c>
      <c r="Y16" s="305" t="s">
        <v>853</v>
      </c>
      <c r="Z16" s="305">
        <v>2357</v>
      </c>
      <c r="AA16" s="305">
        <v>374</v>
      </c>
      <c r="AB16" s="305"/>
      <c r="AC16" s="296">
        <f t="shared" si="8"/>
        <v>2731</v>
      </c>
      <c r="AD16" s="366">
        <v>40490</v>
      </c>
      <c r="AE16" s="305">
        <v>2375</v>
      </c>
      <c r="AF16" s="305">
        <v>374</v>
      </c>
      <c r="AG16" s="305"/>
      <c r="AH16" s="296">
        <f t="shared" si="10"/>
        <v>2749</v>
      </c>
      <c r="AI16" s="305" t="s">
        <v>995</v>
      </c>
      <c r="AJ16" s="305">
        <v>2368</v>
      </c>
      <c r="AK16" s="305">
        <v>374</v>
      </c>
      <c r="AL16" s="305"/>
      <c r="AM16" s="296">
        <f t="shared" si="11"/>
        <v>2742</v>
      </c>
      <c r="AN16" s="305"/>
      <c r="AO16" s="305"/>
      <c r="AP16" s="305"/>
      <c r="AQ16" s="305"/>
      <c r="AR16" s="305"/>
      <c r="AS16" s="305"/>
      <c r="AT16" s="305"/>
      <c r="AU16" s="305"/>
      <c r="AV16" s="305"/>
      <c r="AW16" s="305"/>
      <c r="AX16" s="305"/>
      <c r="AY16" s="305"/>
      <c r="AZ16" s="305"/>
      <c r="BA16" s="305"/>
      <c r="BB16" s="305"/>
      <c r="BC16" s="305"/>
      <c r="BD16" s="305"/>
      <c r="BE16" s="305"/>
      <c r="BF16" s="305"/>
      <c r="BG16" s="305"/>
      <c r="BH16" s="305"/>
      <c r="BI16" s="305"/>
      <c r="BJ16" s="305"/>
      <c r="BK16" s="305"/>
      <c r="BL16" s="305"/>
      <c r="BM16" s="305"/>
      <c r="BN16" s="305"/>
      <c r="BO16" s="305"/>
      <c r="BP16" s="305"/>
      <c r="BQ16" s="305"/>
      <c r="BR16" s="305"/>
      <c r="BS16" s="305"/>
      <c r="BT16" s="305"/>
      <c r="BU16" s="305"/>
      <c r="BV16" s="305"/>
      <c r="BW16" s="305"/>
      <c r="BX16" s="305"/>
      <c r="BY16" s="305"/>
      <c r="BZ16" s="305"/>
      <c r="CA16" s="305"/>
      <c r="CB16" s="305"/>
      <c r="CC16" s="305"/>
      <c r="CD16" s="305"/>
      <c r="CE16" s="305"/>
      <c r="CF16" s="305"/>
      <c r="CG16" s="305"/>
      <c r="CH16" s="305"/>
      <c r="CI16" s="305"/>
      <c r="CJ16" s="305"/>
      <c r="CK16" s="305"/>
      <c r="CL16" s="305"/>
      <c r="CM16" s="305"/>
      <c r="CN16" s="305"/>
      <c r="CO16" s="305"/>
      <c r="CP16" s="305"/>
      <c r="CQ16" s="305"/>
      <c r="CR16" s="305"/>
      <c r="CS16" s="305"/>
      <c r="CT16" s="305"/>
      <c r="CU16" s="305"/>
      <c r="CV16" s="305"/>
      <c r="CW16" s="305"/>
      <c r="CX16" s="305"/>
      <c r="CY16" s="305"/>
      <c r="CZ16" s="305"/>
      <c r="DA16" s="305"/>
      <c r="DB16" s="305"/>
      <c r="DC16" s="305"/>
      <c r="DD16" s="305"/>
      <c r="DE16" s="305"/>
      <c r="DF16" s="305"/>
      <c r="DG16" s="305"/>
      <c r="DH16" s="305"/>
      <c r="DI16" s="305"/>
      <c r="DJ16" s="305"/>
      <c r="DK16" s="305"/>
      <c r="DL16" s="305"/>
      <c r="DM16" s="305"/>
      <c r="DN16" s="305"/>
      <c r="DO16" s="339"/>
      <c r="DP16" s="354">
        <v>1</v>
      </c>
      <c r="DQ16" s="305">
        <v>47500</v>
      </c>
      <c r="DR16" s="305"/>
      <c r="DS16" s="305"/>
      <c r="DT16" s="305">
        <v>1</v>
      </c>
      <c r="DU16" s="305">
        <v>47500</v>
      </c>
      <c r="DV16" s="305"/>
      <c r="DW16" s="305"/>
      <c r="DX16" s="305"/>
      <c r="DY16" s="305"/>
      <c r="DZ16" s="305"/>
      <c r="EA16" s="305"/>
      <c r="EB16" s="305"/>
      <c r="EC16" s="305"/>
      <c r="ED16" s="305"/>
      <c r="EE16" s="305"/>
      <c r="EF16" s="423">
        <f t="shared" si="9"/>
        <v>1</v>
      </c>
      <c r="EG16" s="423">
        <f t="shared" si="9"/>
        <v>47500</v>
      </c>
      <c r="EH16" s="462"/>
      <c r="EI16" s="417"/>
      <c r="EJ16" s="417">
        <v>1</v>
      </c>
      <c r="EK16" s="417">
        <v>47500</v>
      </c>
      <c r="EL16" s="289"/>
      <c r="EM16" s="290"/>
      <c r="EN16" s="289"/>
      <c r="EO16" s="289"/>
      <c r="EP16" s="289"/>
      <c r="EQ16" s="289"/>
      <c r="ER16" s="289"/>
      <c r="ES16" s="289"/>
      <c r="ET16" s="289"/>
    </row>
    <row r="17" spans="1:150" ht="66">
      <c r="A17" s="459">
        <v>10</v>
      </c>
      <c r="B17" s="459" t="s">
        <v>1285</v>
      </c>
      <c r="C17" s="459" t="s">
        <v>1283</v>
      </c>
      <c r="D17" s="459" t="s">
        <v>1264</v>
      </c>
      <c r="E17" s="460">
        <v>42500</v>
      </c>
      <c r="F17" s="460">
        <v>5000</v>
      </c>
      <c r="G17" s="357">
        <f t="shared" si="0"/>
        <v>47500</v>
      </c>
      <c r="H17" s="278"/>
      <c r="I17" s="437">
        <f t="shared" si="1"/>
        <v>374.0625</v>
      </c>
      <c r="J17" s="280">
        <f t="shared" si="2"/>
        <v>2749.0625</v>
      </c>
      <c r="K17" s="460" t="s">
        <v>1286</v>
      </c>
      <c r="L17" s="351">
        <v>5</v>
      </c>
      <c r="M17" s="437">
        <f t="shared" si="3"/>
        <v>1870.3125</v>
      </c>
      <c r="N17" s="280">
        <f t="shared" si="4"/>
        <v>13745.3125</v>
      </c>
      <c r="O17" s="279">
        <f t="shared" si="5"/>
        <v>11425</v>
      </c>
      <c r="P17" s="279">
        <f t="shared" si="6"/>
        <v>9500</v>
      </c>
      <c r="Q17" s="279">
        <f t="shared" si="6"/>
        <v>1925</v>
      </c>
      <c r="R17" s="279">
        <f t="shared" si="6"/>
        <v>0</v>
      </c>
      <c r="S17" s="477">
        <v>40005</v>
      </c>
      <c r="T17" s="366">
        <v>40239</v>
      </c>
      <c r="U17" s="305">
        <v>2375</v>
      </c>
      <c r="V17" s="305">
        <v>803</v>
      </c>
      <c r="W17" s="305"/>
      <c r="X17" s="296">
        <f t="shared" si="7"/>
        <v>3178</v>
      </c>
      <c r="Y17" s="305" t="s">
        <v>853</v>
      </c>
      <c r="Z17" s="305">
        <v>2375</v>
      </c>
      <c r="AA17" s="305">
        <v>374</v>
      </c>
      <c r="AB17" s="305"/>
      <c r="AC17" s="296">
        <f t="shared" si="8"/>
        <v>2749</v>
      </c>
      <c r="AD17" s="366">
        <v>40490</v>
      </c>
      <c r="AE17" s="305">
        <v>2375</v>
      </c>
      <c r="AF17" s="305">
        <v>374</v>
      </c>
      <c r="AG17" s="305"/>
      <c r="AH17" s="296">
        <f t="shared" si="10"/>
        <v>2749</v>
      </c>
      <c r="AI17" s="305" t="s">
        <v>995</v>
      </c>
      <c r="AJ17" s="305">
        <v>2375</v>
      </c>
      <c r="AK17" s="305">
        <v>374</v>
      </c>
      <c r="AL17" s="305"/>
      <c r="AM17" s="296">
        <f t="shared" si="11"/>
        <v>2749</v>
      </c>
      <c r="AN17" s="305"/>
      <c r="AO17" s="305"/>
      <c r="AP17" s="305"/>
      <c r="AQ17" s="305"/>
      <c r="AR17" s="305"/>
      <c r="AS17" s="305"/>
      <c r="AT17" s="305"/>
      <c r="AU17" s="305"/>
      <c r="AV17" s="305"/>
      <c r="AW17" s="305"/>
      <c r="AX17" s="305"/>
      <c r="AY17" s="305"/>
      <c r="AZ17" s="305"/>
      <c r="BA17" s="305"/>
      <c r="BB17" s="305"/>
      <c r="BC17" s="305"/>
      <c r="BD17" s="305"/>
      <c r="BE17" s="305"/>
      <c r="BF17" s="305"/>
      <c r="BG17" s="305"/>
      <c r="BH17" s="305"/>
      <c r="BI17" s="305"/>
      <c r="BJ17" s="305"/>
      <c r="BK17" s="305"/>
      <c r="BL17" s="305"/>
      <c r="BM17" s="305"/>
      <c r="BN17" s="305"/>
      <c r="BO17" s="305"/>
      <c r="BP17" s="305"/>
      <c r="BQ17" s="305"/>
      <c r="BR17" s="305"/>
      <c r="BS17" s="305"/>
      <c r="BT17" s="305"/>
      <c r="BU17" s="305"/>
      <c r="BV17" s="305"/>
      <c r="BW17" s="305"/>
      <c r="BX17" s="305"/>
      <c r="BY17" s="305"/>
      <c r="BZ17" s="305"/>
      <c r="CA17" s="305"/>
      <c r="CB17" s="305"/>
      <c r="CC17" s="305"/>
      <c r="CD17" s="305"/>
      <c r="CE17" s="305"/>
      <c r="CF17" s="305"/>
      <c r="CG17" s="305"/>
      <c r="CH17" s="305"/>
      <c r="CI17" s="305"/>
      <c r="CJ17" s="305"/>
      <c r="CK17" s="305"/>
      <c r="CL17" s="305"/>
      <c r="CM17" s="305"/>
      <c r="CN17" s="305"/>
      <c r="CO17" s="305"/>
      <c r="CP17" s="305"/>
      <c r="CQ17" s="305"/>
      <c r="CR17" s="305"/>
      <c r="CS17" s="305"/>
      <c r="CT17" s="305"/>
      <c r="CU17" s="305"/>
      <c r="CV17" s="305"/>
      <c r="CW17" s="305"/>
      <c r="CX17" s="305"/>
      <c r="CY17" s="305"/>
      <c r="CZ17" s="305"/>
      <c r="DA17" s="305"/>
      <c r="DB17" s="305"/>
      <c r="DC17" s="305"/>
      <c r="DD17" s="305"/>
      <c r="DE17" s="305"/>
      <c r="DF17" s="305"/>
      <c r="DG17" s="305"/>
      <c r="DH17" s="305"/>
      <c r="DI17" s="305"/>
      <c r="DJ17" s="305"/>
      <c r="DK17" s="305"/>
      <c r="DL17" s="305"/>
      <c r="DM17" s="305"/>
      <c r="DN17" s="305"/>
      <c r="DO17" s="339"/>
      <c r="DP17" s="354">
        <v>1</v>
      </c>
      <c r="DQ17" s="305">
        <v>47500</v>
      </c>
      <c r="DR17" s="305"/>
      <c r="DS17" s="305"/>
      <c r="DT17" s="305">
        <v>1</v>
      </c>
      <c r="DU17" s="305">
        <v>47500</v>
      </c>
      <c r="DV17" s="305"/>
      <c r="DW17" s="305"/>
      <c r="DX17" s="305"/>
      <c r="DY17" s="305"/>
      <c r="DZ17" s="305"/>
      <c r="EA17" s="305"/>
      <c r="EB17" s="305"/>
      <c r="EC17" s="305"/>
      <c r="ED17" s="305"/>
      <c r="EE17" s="305"/>
      <c r="EF17" s="423">
        <f t="shared" si="9"/>
        <v>1</v>
      </c>
      <c r="EG17" s="423">
        <f t="shared" si="9"/>
        <v>47500</v>
      </c>
      <c r="EH17" s="462"/>
      <c r="EI17" s="417"/>
      <c r="EJ17" s="417">
        <v>1</v>
      </c>
      <c r="EK17" s="417">
        <v>47500</v>
      </c>
      <c r="EL17" s="289"/>
      <c r="EM17" s="290"/>
      <c r="EN17" s="289"/>
      <c r="EO17" s="289"/>
      <c r="EP17" s="289"/>
      <c r="EQ17" s="289"/>
      <c r="ER17" s="289"/>
      <c r="ES17" s="289"/>
      <c r="ET17" s="289"/>
    </row>
    <row r="18" spans="1:150" ht="66">
      <c r="A18" s="459">
        <v>11</v>
      </c>
      <c r="B18" s="459" t="s">
        <v>1287</v>
      </c>
      <c r="C18" s="459" t="s">
        <v>1283</v>
      </c>
      <c r="D18" s="459" t="s">
        <v>1264</v>
      </c>
      <c r="E18" s="460">
        <v>42500</v>
      </c>
      <c r="F18" s="460">
        <v>5000</v>
      </c>
      <c r="G18" s="357">
        <f t="shared" si="0"/>
        <v>47500</v>
      </c>
      <c r="H18" s="278"/>
      <c r="I18" s="437">
        <f t="shared" si="1"/>
        <v>374.0625</v>
      </c>
      <c r="J18" s="280">
        <f t="shared" si="2"/>
        <v>2749.0625</v>
      </c>
      <c r="K18" s="460" t="s">
        <v>1288</v>
      </c>
      <c r="L18" s="351">
        <v>5</v>
      </c>
      <c r="M18" s="437">
        <f t="shared" si="3"/>
        <v>1870.3125</v>
      </c>
      <c r="N18" s="280">
        <f t="shared" si="4"/>
        <v>13745.3125</v>
      </c>
      <c r="O18" s="279">
        <f t="shared" si="5"/>
        <v>11425</v>
      </c>
      <c r="P18" s="279">
        <f t="shared" si="6"/>
        <v>9500</v>
      </c>
      <c r="Q18" s="279">
        <f t="shared" si="6"/>
        <v>1925</v>
      </c>
      <c r="R18" s="279">
        <f t="shared" si="6"/>
        <v>0</v>
      </c>
      <c r="S18" s="477">
        <v>40005</v>
      </c>
      <c r="T18" s="366">
        <v>40239</v>
      </c>
      <c r="U18" s="305">
        <v>2375</v>
      </c>
      <c r="V18" s="305">
        <v>803</v>
      </c>
      <c r="W18" s="305"/>
      <c r="X18" s="296">
        <f t="shared" si="7"/>
        <v>3178</v>
      </c>
      <c r="Y18" s="305" t="s">
        <v>853</v>
      </c>
      <c r="Z18" s="305">
        <v>2375</v>
      </c>
      <c r="AA18" s="305">
        <v>374</v>
      </c>
      <c r="AB18" s="305"/>
      <c r="AC18" s="296">
        <f t="shared" si="8"/>
        <v>2749</v>
      </c>
      <c r="AD18" s="366">
        <v>40490</v>
      </c>
      <c r="AE18" s="305">
        <v>2375</v>
      </c>
      <c r="AF18" s="305">
        <v>374</v>
      </c>
      <c r="AG18" s="305"/>
      <c r="AH18" s="296">
        <f t="shared" si="10"/>
        <v>2749</v>
      </c>
      <c r="AI18" s="305" t="s">
        <v>995</v>
      </c>
      <c r="AJ18" s="305">
        <v>2375</v>
      </c>
      <c r="AK18" s="305">
        <v>374</v>
      </c>
      <c r="AL18" s="305"/>
      <c r="AM18" s="296">
        <f t="shared" si="11"/>
        <v>2749</v>
      </c>
      <c r="AN18" s="305"/>
      <c r="AO18" s="305"/>
      <c r="AP18" s="305"/>
      <c r="AQ18" s="305"/>
      <c r="AR18" s="305"/>
      <c r="AS18" s="305"/>
      <c r="AT18" s="305"/>
      <c r="AU18" s="305"/>
      <c r="AV18" s="305"/>
      <c r="AW18" s="305"/>
      <c r="AX18" s="305"/>
      <c r="AY18" s="305"/>
      <c r="AZ18" s="305"/>
      <c r="BA18" s="305"/>
      <c r="BB18" s="305"/>
      <c r="BC18" s="305"/>
      <c r="BD18" s="305"/>
      <c r="BE18" s="305"/>
      <c r="BF18" s="305"/>
      <c r="BG18" s="305"/>
      <c r="BH18" s="305"/>
      <c r="BI18" s="305"/>
      <c r="BJ18" s="305"/>
      <c r="BK18" s="305"/>
      <c r="BL18" s="305"/>
      <c r="BM18" s="305"/>
      <c r="BN18" s="305"/>
      <c r="BO18" s="305"/>
      <c r="BP18" s="305"/>
      <c r="BQ18" s="305"/>
      <c r="BR18" s="305"/>
      <c r="BS18" s="305"/>
      <c r="BT18" s="305"/>
      <c r="BU18" s="305"/>
      <c r="BV18" s="305"/>
      <c r="BW18" s="305"/>
      <c r="BX18" s="305"/>
      <c r="BY18" s="305"/>
      <c r="BZ18" s="305"/>
      <c r="CA18" s="305"/>
      <c r="CB18" s="305"/>
      <c r="CC18" s="305"/>
      <c r="CD18" s="305"/>
      <c r="CE18" s="305"/>
      <c r="CF18" s="305"/>
      <c r="CG18" s="305"/>
      <c r="CH18" s="305"/>
      <c r="CI18" s="305"/>
      <c r="CJ18" s="305"/>
      <c r="CK18" s="305"/>
      <c r="CL18" s="305"/>
      <c r="CM18" s="305"/>
      <c r="CN18" s="305"/>
      <c r="CO18" s="305"/>
      <c r="CP18" s="305"/>
      <c r="CQ18" s="305"/>
      <c r="CR18" s="305"/>
      <c r="CS18" s="305"/>
      <c r="CT18" s="305"/>
      <c r="CU18" s="305"/>
      <c r="CV18" s="305"/>
      <c r="CW18" s="305"/>
      <c r="CX18" s="305"/>
      <c r="CY18" s="305"/>
      <c r="CZ18" s="305"/>
      <c r="DA18" s="305"/>
      <c r="DB18" s="305"/>
      <c r="DC18" s="305"/>
      <c r="DD18" s="305"/>
      <c r="DE18" s="305"/>
      <c r="DF18" s="305"/>
      <c r="DG18" s="305"/>
      <c r="DH18" s="305"/>
      <c r="DI18" s="305"/>
      <c r="DJ18" s="305"/>
      <c r="DK18" s="305"/>
      <c r="DL18" s="305"/>
      <c r="DM18" s="305"/>
      <c r="DN18" s="305"/>
      <c r="DO18" s="339"/>
      <c r="DP18" s="354">
        <v>1</v>
      </c>
      <c r="DQ18" s="305">
        <v>47500</v>
      </c>
      <c r="DR18" s="305"/>
      <c r="DS18" s="305"/>
      <c r="DT18" s="305">
        <v>1</v>
      </c>
      <c r="DU18" s="305">
        <v>47500</v>
      </c>
      <c r="DV18" s="305"/>
      <c r="DW18" s="305"/>
      <c r="DX18" s="305"/>
      <c r="DY18" s="305"/>
      <c r="DZ18" s="305"/>
      <c r="EA18" s="305"/>
      <c r="EB18" s="305"/>
      <c r="EC18" s="305"/>
      <c r="ED18" s="305"/>
      <c r="EE18" s="305"/>
      <c r="EF18" s="423">
        <f t="shared" si="9"/>
        <v>1</v>
      </c>
      <c r="EG18" s="423">
        <f t="shared" si="9"/>
        <v>47500</v>
      </c>
      <c r="EH18" s="462"/>
      <c r="EI18" s="417"/>
      <c r="EJ18" s="417">
        <v>1</v>
      </c>
      <c r="EK18" s="417">
        <v>47500</v>
      </c>
      <c r="EL18" s="289"/>
      <c r="EM18" s="290"/>
      <c r="EN18" s="289"/>
      <c r="EO18" s="289"/>
      <c r="EP18" s="289"/>
      <c r="EQ18" s="289"/>
      <c r="ER18" s="289"/>
      <c r="ES18" s="289"/>
      <c r="ET18" s="289"/>
    </row>
    <row r="19" spans="1:150" ht="66">
      <c r="A19" s="459">
        <v>12</v>
      </c>
      <c r="B19" s="459" t="s">
        <v>1289</v>
      </c>
      <c r="C19" s="459" t="s">
        <v>1267</v>
      </c>
      <c r="D19" s="459" t="s">
        <v>1264</v>
      </c>
      <c r="E19" s="460">
        <v>42500</v>
      </c>
      <c r="F19" s="460">
        <v>5000</v>
      </c>
      <c r="G19" s="357">
        <f t="shared" si="0"/>
        <v>47500</v>
      </c>
      <c r="H19" s="278"/>
      <c r="I19" s="437">
        <f t="shared" si="1"/>
        <v>374.0625</v>
      </c>
      <c r="J19" s="280">
        <f t="shared" si="2"/>
        <v>2749.0625</v>
      </c>
      <c r="K19" s="460" t="s">
        <v>1290</v>
      </c>
      <c r="L19" s="351">
        <v>5</v>
      </c>
      <c r="M19" s="437">
        <f t="shared" si="3"/>
        <v>1870.3125</v>
      </c>
      <c r="N19" s="280">
        <f t="shared" si="4"/>
        <v>13745.3125</v>
      </c>
      <c r="O19" s="279">
        <f t="shared" si="5"/>
        <v>11383</v>
      </c>
      <c r="P19" s="279">
        <f t="shared" si="6"/>
        <v>9458</v>
      </c>
      <c r="Q19" s="279">
        <f t="shared" si="6"/>
        <v>1925</v>
      </c>
      <c r="R19" s="279">
        <f t="shared" si="6"/>
        <v>0</v>
      </c>
      <c r="S19" s="477">
        <v>40005</v>
      </c>
      <c r="T19" s="366">
        <v>40239</v>
      </c>
      <c r="U19" s="305">
        <v>2375</v>
      </c>
      <c r="V19" s="305">
        <v>803</v>
      </c>
      <c r="W19" s="305"/>
      <c r="X19" s="296">
        <f t="shared" si="7"/>
        <v>3178</v>
      </c>
      <c r="Y19" s="305" t="s">
        <v>853</v>
      </c>
      <c r="Z19" s="305">
        <v>2340</v>
      </c>
      <c r="AA19" s="305">
        <v>374</v>
      </c>
      <c r="AB19" s="305"/>
      <c r="AC19" s="296">
        <f t="shared" si="8"/>
        <v>2714</v>
      </c>
      <c r="AD19" s="366">
        <v>40490</v>
      </c>
      <c r="AE19" s="305">
        <v>2375</v>
      </c>
      <c r="AF19" s="305">
        <v>374</v>
      </c>
      <c r="AG19" s="305"/>
      <c r="AH19" s="296">
        <f t="shared" si="10"/>
        <v>2749</v>
      </c>
      <c r="AI19" s="305" t="s">
        <v>995</v>
      </c>
      <c r="AJ19" s="305">
        <v>2368</v>
      </c>
      <c r="AK19" s="305">
        <v>374</v>
      </c>
      <c r="AL19" s="305"/>
      <c r="AM19" s="296">
        <f t="shared" si="11"/>
        <v>2742</v>
      </c>
      <c r="AN19" s="305"/>
      <c r="AO19" s="305"/>
      <c r="AP19" s="305"/>
      <c r="AQ19" s="305"/>
      <c r="AR19" s="305"/>
      <c r="AS19" s="305"/>
      <c r="AT19" s="305"/>
      <c r="AU19" s="305"/>
      <c r="AV19" s="305"/>
      <c r="AW19" s="305"/>
      <c r="AX19" s="305"/>
      <c r="AY19" s="305"/>
      <c r="AZ19" s="305"/>
      <c r="BA19" s="305"/>
      <c r="BB19" s="305"/>
      <c r="BC19" s="305"/>
      <c r="BD19" s="305"/>
      <c r="BE19" s="305"/>
      <c r="BF19" s="305"/>
      <c r="BG19" s="305"/>
      <c r="BH19" s="305"/>
      <c r="BI19" s="305"/>
      <c r="BJ19" s="305"/>
      <c r="BK19" s="305"/>
      <c r="BL19" s="305"/>
      <c r="BM19" s="305"/>
      <c r="BN19" s="305"/>
      <c r="BO19" s="305"/>
      <c r="BP19" s="305"/>
      <c r="BQ19" s="305"/>
      <c r="BR19" s="305"/>
      <c r="BS19" s="305"/>
      <c r="BT19" s="305"/>
      <c r="BU19" s="305"/>
      <c r="BV19" s="305"/>
      <c r="BW19" s="305"/>
      <c r="BX19" s="305"/>
      <c r="BY19" s="305"/>
      <c r="BZ19" s="305"/>
      <c r="CA19" s="305"/>
      <c r="CB19" s="305"/>
      <c r="CC19" s="305"/>
      <c r="CD19" s="305"/>
      <c r="CE19" s="305"/>
      <c r="CF19" s="305"/>
      <c r="CG19" s="305"/>
      <c r="CH19" s="305"/>
      <c r="CI19" s="305"/>
      <c r="CJ19" s="305"/>
      <c r="CK19" s="305"/>
      <c r="CL19" s="305"/>
      <c r="CM19" s="305"/>
      <c r="CN19" s="305"/>
      <c r="CO19" s="305"/>
      <c r="CP19" s="305"/>
      <c r="CQ19" s="305"/>
      <c r="CR19" s="305"/>
      <c r="CS19" s="305"/>
      <c r="CT19" s="305"/>
      <c r="CU19" s="305"/>
      <c r="CV19" s="305"/>
      <c r="CW19" s="305"/>
      <c r="CX19" s="305"/>
      <c r="CY19" s="305"/>
      <c r="CZ19" s="305"/>
      <c r="DA19" s="305"/>
      <c r="DB19" s="305"/>
      <c r="DC19" s="305"/>
      <c r="DD19" s="305"/>
      <c r="DE19" s="305"/>
      <c r="DF19" s="305"/>
      <c r="DG19" s="305"/>
      <c r="DH19" s="305"/>
      <c r="DI19" s="305"/>
      <c r="DJ19" s="305"/>
      <c r="DK19" s="305"/>
      <c r="DL19" s="305"/>
      <c r="DM19" s="305"/>
      <c r="DN19" s="305"/>
      <c r="DO19" s="339"/>
      <c r="DP19" s="354">
        <v>1</v>
      </c>
      <c r="DQ19" s="305">
        <v>47500</v>
      </c>
      <c r="DR19" s="305"/>
      <c r="DS19" s="305"/>
      <c r="DT19" s="305">
        <v>1</v>
      </c>
      <c r="DU19" s="305">
        <v>47500</v>
      </c>
      <c r="DV19" s="305"/>
      <c r="DW19" s="305"/>
      <c r="DX19" s="305"/>
      <c r="DY19" s="305"/>
      <c r="DZ19" s="305"/>
      <c r="EA19" s="305"/>
      <c r="EB19" s="305"/>
      <c r="EC19" s="305"/>
      <c r="ED19" s="305"/>
      <c r="EE19" s="305"/>
      <c r="EF19" s="423">
        <f t="shared" si="9"/>
        <v>1</v>
      </c>
      <c r="EG19" s="423">
        <f t="shared" si="9"/>
        <v>47500</v>
      </c>
      <c r="EH19" s="462">
        <v>1</v>
      </c>
      <c r="EI19" s="417">
        <v>47500</v>
      </c>
      <c r="EJ19" s="417"/>
      <c r="EK19" s="417"/>
      <c r="EL19" s="289"/>
      <c r="EM19" s="290"/>
      <c r="EN19" s="289"/>
      <c r="EO19" s="289"/>
      <c r="EP19" s="289"/>
      <c r="EQ19" s="289"/>
      <c r="ER19" s="289"/>
      <c r="ES19" s="289"/>
      <c r="ET19" s="289"/>
    </row>
    <row r="20" spans="1:150" ht="82.5">
      <c r="A20" s="459">
        <v>13</v>
      </c>
      <c r="B20" s="459" t="s">
        <v>1291</v>
      </c>
      <c r="C20" s="459" t="s">
        <v>1267</v>
      </c>
      <c r="D20" s="459" t="s">
        <v>1264</v>
      </c>
      <c r="E20" s="460">
        <v>42500</v>
      </c>
      <c r="F20" s="460">
        <v>5000</v>
      </c>
      <c r="G20" s="357">
        <f t="shared" si="0"/>
        <v>47500</v>
      </c>
      <c r="H20" s="278"/>
      <c r="I20" s="437">
        <f t="shared" si="1"/>
        <v>374.0625</v>
      </c>
      <c r="J20" s="280">
        <f t="shared" si="2"/>
        <v>2749.0625</v>
      </c>
      <c r="K20" s="460" t="s">
        <v>1292</v>
      </c>
      <c r="L20" s="351">
        <v>5</v>
      </c>
      <c r="M20" s="437">
        <f t="shared" si="3"/>
        <v>1870.3125</v>
      </c>
      <c r="N20" s="280">
        <f t="shared" si="4"/>
        <v>13745.3125</v>
      </c>
      <c r="O20" s="279">
        <f t="shared" si="5"/>
        <v>11425</v>
      </c>
      <c r="P20" s="279">
        <f t="shared" si="6"/>
        <v>9500</v>
      </c>
      <c r="Q20" s="279">
        <f t="shared" si="6"/>
        <v>1925</v>
      </c>
      <c r="R20" s="279">
        <f t="shared" si="6"/>
        <v>0</v>
      </c>
      <c r="S20" s="477">
        <v>40005</v>
      </c>
      <c r="T20" s="366">
        <v>40239</v>
      </c>
      <c r="U20" s="305">
        <v>2375</v>
      </c>
      <c r="V20" s="305">
        <v>803</v>
      </c>
      <c r="W20" s="305"/>
      <c r="X20" s="296">
        <f t="shared" si="7"/>
        <v>3178</v>
      </c>
      <c r="Y20" s="305" t="s">
        <v>853</v>
      </c>
      <c r="Z20" s="305">
        <v>2375</v>
      </c>
      <c r="AA20" s="305">
        <v>374</v>
      </c>
      <c r="AB20" s="305"/>
      <c r="AC20" s="296">
        <f t="shared" si="8"/>
        <v>2749</v>
      </c>
      <c r="AD20" s="366">
        <v>40490</v>
      </c>
      <c r="AE20" s="305">
        <v>2375</v>
      </c>
      <c r="AF20" s="305">
        <v>374</v>
      </c>
      <c r="AG20" s="305"/>
      <c r="AH20" s="296">
        <f t="shared" si="10"/>
        <v>2749</v>
      </c>
      <c r="AI20" s="305" t="s">
        <v>995</v>
      </c>
      <c r="AJ20" s="305">
        <v>2375</v>
      </c>
      <c r="AK20" s="305">
        <v>374</v>
      </c>
      <c r="AL20" s="305"/>
      <c r="AM20" s="296">
        <f t="shared" si="11"/>
        <v>2749</v>
      </c>
      <c r="AN20" s="305"/>
      <c r="AO20" s="305"/>
      <c r="AP20" s="305"/>
      <c r="AQ20" s="305"/>
      <c r="AR20" s="305"/>
      <c r="AS20" s="305"/>
      <c r="AT20" s="305"/>
      <c r="AU20" s="305"/>
      <c r="AV20" s="305"/>
      <c r="AW20" s="305"/>
      <c r="AX20" s="305"/>
      <c r="AY20" s="305"/>
      <c r="AZ20" s="305"/>
      <c r="BA20" s="305"/>
      <c r="BB20" s="305"/>
      <c r="BC20" s="305"/>
      <c r="BD20" s="305"/>
      <c r="BE20" s="305"/>
      <c r="BF20" s="305"/>
      <c r="BG20" s="305"/>
      <c r="BH20" s="305"/>
      <c r="BI20" s="305"/>
      <c r="BJ20" s="305"/>
      <c r="BK20" s="305"/>
      <c r="BL20" s="305"/>
      <c r="BM20" s="305"/>
      <c r="BN20" s="305"/>
      <c r="BO20" s="305"/>
      <c r="BP20" s="305"/>
      <c r="BQ20" s="305"/>
      <c r="BR20" s="305"/>
      <c r="BS20" s="305"/>
      <c r="BT20" s="305"/>
      <c r="BU20" s="305"/>
      <c r="BV20" s="305"/>
      <c r="BW20" s="305"/>
      <c r="BX20" s="305"/>
      <c r="BY20" s="305"/>
      <c r="BZ20" s="305"/>
      <c r="CA20" s="305"/>
      <c r="CB20" s="305"/>
      <c r="CC20" s="305"/>
      <c r="CD20" s="305"/>
      <c r="CE20" s="305"/>
      <c r="CF20" s="305"/>
      <c r="CG20" s="305"/>
      <c r="CH20" s="305"/>
      <c r="CI20" s="305"/>
      <c r="CJ20" s="305"/>
      <c r="CK20" s="305"/>
      <c r="CL20" s="305"/>
      <c r="CM20" s="305"/>
      <c r="CN20" s="305"/>
      <c r="CO20" s="305"/>
      <c r="CP20" s="305"/>
      <c r="CQ20" s="305"/>
      <c r="CR20" s="305"/>
      <c r="CS20" s="305"/>
      <c r="CT20" s="305"/>
      <c r="CU20" s="305"/>
      <c r="CV20" s="305"/>
      <c r="CW20" s="305"/>
      <c r="CX20" s="305"/>
      <c r="CY20" s="305"/>
      <c r="CZ20" s="305"/>
      <c r="DA20" s="305"/>
      <c r="DB20" s="305"/>
      <c r="DC20" s="305"/>
      <c r="DD20" s="305"/>
      <c r="DE20" s="305"/>
      <c r="DF20" s="305"/>
      <c r="DG20" s="305"/>
      <c r="DH20" s="305"/>
      <c r="DI20" s="305"/>
      <c r="DJ20" s="305"/>
      <c r="DK20" s="305"/>
      <c r="DL20" s="305"/>
      <c r="DM20" s="305"/>
      <c r="DN20" s="305"/>
      <c r="DO20" s="339"/>
      <c r="DP20" s="354"/>
      <c r="DQ20" s="305"/>
      <c r="DR20" s="305">
        <v>1</v>
      </c>
      <c r="DS20" s="305">
        <v>47500</v>
      </c>
      <c r="DT20" s="305">
        <v>1</v>
      </c>
      <c r="DU20" s="305">
        <v>47500</v>
      </c>
      <c r="DV20" s="305"/>
      <c r="DW20" s="305"/>
      <c r="DX20" s="305"/>
      <c r="DY20" s="305"/>
      <c r="DZ20" s="305"/>
      <c r="EA20" s="305"/>
      <c r="EB20" s="305"/>
      <c r="EC20" s="305"/>
      <c r="ED20" s="305"/>
      <c r="EE20" s="305"/>
      <c r="EF20" s="423">
        <f t="shared" si="9"/>
        <v>1</v>
      </c>
      <c r="EG20" s="423">
        <f t="shared" si="9"/>
        <v>47500</v>
      </c>
      <c r="EH20" s="462">
        <v>1</v>
      </c>
      <c r="EI20" s="417">
        <v>47500</v>
      </c>
      <c r="EJ20" s="417"/>
      <c r="EK20" s="417"/>
      <c r="EL20" s="289"/>
      <c r="EM20" s="290"/>
      <c r="EN20" s="289"/>
      <c r="EO20" s="289"/>
      <c r="EP20" s="289"/>
      <c r="EQ20" s="289"/>
      <c r="ER20" s="289"/>
      <c r="ES20" s="289"/>
      <c r="ET20" s="289"/>
    </row>
    <row r="21" spans="1:150">
      <c r="A21" s="319"/>
      <c r="B21" s="465" t="s">
        <v>738</v>
      </c>
      <c r="C21" s="465"/>
      <c r="D21" s="458"/>
      <c r="E21" s="305">
        <f t="shared" ref="E21:AJ21" si="12">SUM(E8:E20)</f>
        <v>547800</v>
      </c>
      <c r="F21" s="305">
        <f t="shared" si="12"/>
        <v>64200</v>
      </c>
      <c r="G21" s="305">
        <f t="shared" si="12"/>
        <v>612000</v>
      </c>
      <c r="H21" s="305">
        <f t="shared" si="12"/>
        <v>60</v>
      </c>
      <c r="I21" s="304">
        <f t="shared" si="12"/>
        <v>4819.5</v>
      </c>
      <c r="J21" s="305">
        <f t="shared" si="12"/>
        <v>35419.5</v>
      </c>
      <c r="K21" s="305">
        <f t="shared" si="12"/>
        <v>0</v>
      </c>
      <c r="L21" s="369">
        <f t="shared" si="12"/>
        <v>60</v>
      </c>
      <c r="M21" s="304">
        <f t="shared" si="12"/>
        <v>22443.75</v>
      </c>
      <c r="N21" s="305">
        <f t="shared" si="12"/>
        <v>164943.75</v>
      </c>
      <c r="O21" s="305">
        <f t="shared" si="12"/>
        <v>128746</v>
      </c>
      <c r="P21" s="305">
        <f t="shared" si="12"/>
        <v>106020</v>
      </c>
      <c r="Q21" s="305">
        <f t="shared" si="12"/>
        <v>22726</v>
      </c>
      <c r="R21" s="305">
        <f t="shared" si="12"/>
        <v>0</v>
      </c>
      <c r="S21" s="305">
        <f t="shared" si="12"/>
        <v>520123</v>
      </c>
      <c r="T21" s="305">
        <f t="shared" si="12"/>
        <v>482868</v>
      </c>
      <c r="U21" s="305">
        <f t="shared" si="12"/>
        <v>28500</v>
      </c>
      <c r="V21" s="305">
        <f t="shared" si="12"/>
        <v>9636</v>
      </c>
      <c r="W21" s="305">
        <f t="shared" si="12"/>
        <v>0</v>
      </c>
      <c r="X21" s="305">
        <f t="shared" si="12"/>
        <v>38136</v>
      </c>
      <c r="Y21" s="305">
        <f t="shared" si="12"/>
        <v>80980</v>
      </c>
      <c r="Z21" s="305">
        <f t="shared" si="12"/>
        <v>30408</v>
      </c>
      <c r="AA21" s="305">
        <f t="shared" si="12"/>
        <v>5236</v>
      </c>
      <c r="AB21" s="305">
        <f t="shared" si="12"/>
        <v>0</v>
      </c>
      <c r="AC21" s="305">
        <f t="shared" si="12"/>
        <v>35644</v>
      </c>
      <c r="AD21" s="305">
        <f t="shared" si="12"/>
        <v>283430</v>
      </c>
      <c r="AE21" s="305">
        <f t="shared" si="12"/>
        <v>30501</v>
      </c>
      <c r="AF21" s="305">
        <f t="shared" si="12"/>
        <v>5236</v>
      </c>
      <c r="AG21" s="305">
        <f t="shared" si="12"/>
        <v>0</v>
      </c>
      <c r="AH21" s="305">
        <f t="shared" si="12"/>
        <v>35737</v>
      </c>
      <c r="AI21" s="305">
        <f t="shared" si="12"/>
        <v>0</v>
      </c>
      <c r="AJ21" s="305">
        <f t="shared" si="12"/>
        <v>16611</v>
      </c>
      <c r="AK21" s="305">
        <f t="shared" ref="AK21:BP21" si="13">SUM(AK8:AK20)</f>
        <v>2618</v>
      </c>
      <c r="AL21" s="305">
        <f t="shared" si="13"/>
        <v>0</v>
      </c>
      <c r="AM21" s="305">
        <f t="shared" si="13"/>
        <v>19229</v>
      </c>
      <c r="AN21" s="305">
        <f t="shared" si="13"/>
        <v>0</v>
      </c>
      <c r="AO21" s="305">
        <f t="shared" si="13"/>
        <v>0</v>
      </c>
      <c r="AP21" s="305">
        <f t="shared" si="13"/>
        <v>0</v>
      </c>
      <c r="AQ21" s="305">
        <f t="shared" si="13"/>
        <v>0</v>
      </c>
      <c r="AR21" s="305">
        <f t="shared" si="13"/>
        <v>0</v>
      </c>
      <c r="AS21" s="305">
        <f t="shared" si="13"/>
        <v>0</v>
      </c>
      <c r="AT21" s="305">
        <f t="shared" si="13"/>
        <v>0</v>
      </c>
      <c r="AU21" s="305">
        <f t="shared" si="13"/>
        <v>0</v>
      </c>
      <c r="AV21" s="305">
        <f t="shared" si="13"/>
        <v>0</v>
      </c>
      <c r="AW21" s="305">
        <f t="shared" si="13"/>
        <v>0</v>
      </c>
      <c r="AX21" s="305">
        <f t="shared" si="13"/>
        <v>0</v>
      </c>
      <c r="AY21" s="305">
        <f t="shared" si="13"/>
        <v>0</v>
      </c>
      <c r="AZ21" s="305">
        <f t="shared" si="13"/>
        <v>0</v>
      </c>
      <c r="BA21" s="305">
        <f t="shared" si="13"/>
        <v>0</v>
      </c>
      <c r="BB21" s="305">
        <f t="shared" si="13"/>
        <v>0</v>
      </c>
      <c r="BC21" s="305">
        <f t="shared" si="13"/>
        <v>0</v>
      </c>
      <c r="BD21" s="305">
        <f t="shared" si="13"/>
        <v>0</v>
      </c>
      <c r="BE21" s="305">
        <f t="shared" si="13"/>
        <v>0</v>
      </c>
      <c r="BF21" s="305">
        <f t="shared" si="13"/>
        <v>0</v>
      </c>
      <c r="BG21" s="305">
        <f t="shared" si="13"/>
        <v>0</v>
      </c>
      <c r="BH21" s="305">
        <f t="shared" si="13"/>
        <v>0</v>
      </c>
      <c r="BI21" s="305">
        <f t="shared" si="13"/>
        <v>0</v>
      </c>
      <c r="BJ21" s="305">
        <f t="shared" si="13"/>
        <v>0</v>
      </c>
      <c r="BK21" s="305">
        <f t="shared" si="13"/>
        <v>0</v>
      </c>
      <c r="BL21" s="305">
        <f t="shared" si="13"/>
        <v>0</v>
      </c>
      <c r="BM21" s="305">
        <f t="shared" si="13"/>
        <v>0</v>
      </c>
      <c r="BN21" s="305">
        <f t="shared" si="13"/>
        <v>0</v>
      </c>
      <c r="BO21" s="305">
        <f t="shared" si="13"/>
        <v>0</v>
      </c>
      <c r="BP21" s="305">
        <f t="shared" si="13"/>
        <v>0</v>
      </c>
      <c r="BQ21" s="305">
        <f t="shared" ref="BQ21:CV21" si="14">SUM(BQ8:BQ20)</f>
        <v>0</v>
      </c>
      <c r="BR21" s="305">
        <f t="shared" si="14"/>
        <v>0</v>
      </c>
      <c r="BS21" s="305">
        <f t="shared" si="14"/>
        <v>0</v>
      </c>
      <c r="BT21" s="305">
        <f t="shared" si="14"/>
        <v>0</v>
      </c>
      <c r="BU21" s="305">
        <f t="shared" si="14"/>
        <v>0</v>
      </c>
      <c r="BV21" s="305">
        <f t="shared" si="14"/>
        <v>0</v>
      </c>
      <c r="BW21" s="305">
        <f t="shared" si="14"/>
        <v>0</v>
      </c>
      <c r="BX21" s="305">
        <f t="shared" si="14"/>
        <v>0</v>
      </c>
      <c r="BY21" s="305">
        <f t="shared" si="14"/>
        <v>0</v>
      </c>
      <c r="BZ21" s="305">
        <f t="shared" si="14"/>
        <v>0</v>
      </c>
      <c r="CA21" s="305">
        <f t="shared" si="14"/>
        <v>0</v>
      </c>
      <c r="CB21" s="305">
        <f t="shared" si="14"/>
        <v>0</v>
      </c>
      <c r="CC21" s="305">
        <f t="shared" si="14"/>
        <v>0</v>
      </c>
      <c r="CD21" s="305">
        <f t="shared" si="14"/>
        <v>0</v>
      </c>
      <c r="CE21" s="305">
        <f t="shared" si="14"/>
        <v>0</v>
      </c>
      <c r="CF21" s="305">
        <f t="shared" si="14"/>
        <v>0</v>
      </c>
      <c r="CG21" s="305">
        <f t="shared" si="14"/>
        <v>0</v>
      </c>
      <c r="CH21" s="305">
        <f t="shared" si="14"/>
        <v>0</v>
      </c>
      <c r="CI21" s="305">
        <f t="shared" si="14"/>
        <v>0</v>
      </c>
      <c r="CJ21" s="305">
        <f t="shared" si="14"/>
        <v>0</v>
      </c>
      <c r="CK21" s="305">
        <f t="shared" si="14"/>
        <v>0</v>
      </c>
      <c r="CL21" s="305">
        <f t="shared" si="14"/>
        <v>0</v>
      </c>
      <c r="CM21" s="305">
        <f t="shared" si="14"/>
        <v>0</v>
      </c>
      <c r="CN21" s="305">
        <f t="shared" si="14"/>
        <v>0</v>
      </c>
      <c r="CO21" s="305">
        <f t="shared" si="14"/>
        <v>0</v>
      </c>
      <c r="CP21" s="305">
        <f t="shared" si="14"/>
        <v>0</v>
      </c>
      <c r="CQ21" s="305">
        <f t="shared" si="14"/>
        <v>0</v>
      </c>
      <c r="CR21" s="305">
        <f t="shared" si="14"/>
        <v>0</v>
      </c>
      <c r="CS21" s="305">
        <f t="shared" si="14"/>
        <v>0</v>
      </c>
      <c r="CT21" s="305">
        <f t="shared" si="14"/>
        <v>0</v>
      </c>
      <c r="CU21" s="305">
        <f t="shared" si="14"/>
        <v>0</v>
      </c>
      <c r="CV21" s="305">
        <f t="shared" si="14"/>
        <v>0</v>
      </c>
      <c r="CW21" s="305">
        <f t="shared" ref="CW21:EB21" si="15">SUM(CW8:CW20)</f>
        <v>0</v>
      </c>
      <c r="CX21" s="305">
        <f t="shared" si="15"/>
        <v>0</v>
      </c>
      <c r="CY21" s="305">
        <f t="shared" si="15"/>
        <v>0</v>
      </c>
      <c r="CZ21" s="305">
        <f t="shared" si="15"/>
        <v>0</v>
      </c>
      <c r="DA21" s="305">
        <f t="shared" si="15"/>
        <v>0</v>
      </c>
      <c r="DB21" s="305">
        <f t="shared" si="15"/>
        <v>0</v>
      </c>
      <c r="DC21" s="305">
        <f t="shared" si="15"/>
        <v>0</v>
      </c>
      <c r="DD21" s="305">
        <f t="shared" si="15"/>
        <v>0</v>
      </c>
      <c r="DE21" s="305">
        <f t="shared" si="15"/>
        <v>0</v>
      </c>
      <c r="DF21" s="305">
        <f t="shared" si="15"/>
        <v>0</v>
      </c>
      <c r="DG21" s="305">
        <f t="shared" si="15"/>
        <v>0</v>
      </c>
      <c r="DH21" s="305">
        <f t="shared" si="15"/>
        <v>0</v>
      </c>
      <c r="DI21" s="305">
        <f t="shared" si="15"/>
        <v>0</v>
      </c>
      <c r="DJ21" s="305">
        <f t="shared" si="15"/>
        <v>0</v>
      </c>
      <c r="DK21" s="305">
        <f t="shared" si="15"/>
        <v>0</v>
      </c>
      <c r="DL21" s="305">
        <f t="shared" si="15"/>
        <v>0</v>
      </c>
      <c r="DM21" s="305">
        <f t="shared" si="15"/>
        <v>0</v>
      </c>
      <c r="DN21" s="305">
        <f t="shared" si="15"/>
        <v>0</v>
      </c>
      <c r="DO21" s="305">
        <f t="shared" si="15"/>
        <v>0</v>
      </c>
      <c r="DP21" s="305">
        <f t="shared" si="15"/>
        <v>10</v>
      </c>
      <c r="DQ21" s="305">
        <f t="shared" si="15"/>
        <v>469500</v>
      </c>
      <c r="DR21" s="305">
        <f t="shared" si="15"/>
        <v>3</v>
      </c>
      <c r="DS21" s="305">
        <f t="shared" si="15"/>
        <v>142500</v>
      </c>
      <c r="DT21" s="305">
        <f t="shared" si="15"/>
        <v>12</v>
      </c>
      <c r="DU21" s="305">
        <f t="shared" si="15"/>
        <v>570000</v>
      </c>
      <c r="DV21" s="305">
        <f t="shared" si="15"/>
        <v>0</v>
      </c>
      <c r="DW21" s="305">
        <f t="shared" si="15"/>
        <v>0</v>
      </c>
      <c r="DX21" s="305">
        <f t="shared" si="15"/>
        <v>0</v>
      </c>
      <c r="DY21" s="305">
        <f t="shared" si="15"/>
        <v>0</v>
      </c>
      <c r="DZ21" s="305">
        <f t="shared" si="15"/>
        <v>0</v>
      </c>
      <c r="EA21" s="305">
        <f t="shared" si="15"/>
        <v>0</v>
      </c>
      <c r="EB21" s="305">
        <f t="shared" si="15"/>
        <v>0</v>
      </c>
      <c r="EC21" s="305">
        <f t="shared" ref="EC21:EK21" si="16">SUM(EC8:EC20)</f>
        <v>0</v>
      </c>
      <c r="ED21" s="305">
        <f t="shared" si="16"/>
        <v>1</v>
      </c>
      <c r="EE21" s="305">
        <f t="shared" si="16"/>
        <v>42000</v>
      </c>
      <c r="EF21" s="304">
        <f t="shared" si="16"/>
        <v>13</v>
      </c>
      <c r="EG21" s="305">
        <f t="shared" si="16"/>
        <v>612000</v>
      </c>
      <c r="EH21" s="305">
        <f t="shared" si="16"/>
        <v>7</v>
      </c>
      <c r="EI21" s="305">
        <f t="shared" si="16"/>
        <v>327000</v>
      </c>
      <c r="EJ21" s="305">
        <f t="shared" si="16"/>
        <v>6</v>
      </c>
      <c r="EK21" s="305">
        <f t="shared" si="16"/>
        <v>285000</v>
      </c>
      <c r="EL21" s="289"/>
      <c r="EM21" s="290"/>
      <c r="EN21" s="289"/>
      <c r="EO21" s="289"/>
      <c r="EP21" s="289"/>
      <c r="EQ21" s="289"/>
      <c r="ER21" s="289"/>
      <c r="ES21" s="289"/>
      <c r="ET21" s="289"/>
    </row>
    <row r="22" spans="1:150">
      <c r="G22" s="507">
        <f>G21-42000</f>
        <v>570000</v>
      </c>
    </row>
    <row r="23" spans="1:150">
      <c r="G23" s="152">
        <f>G22/85*100</f>
        <v>670588.23529411771</v>
      </c>
    </row>
    <row r="24" spans="1:150">
      <c r="G24" s="152">
        <f>G23*0.1</f>
        <v>67058.823529411777</v>
      </c>
    </row>
    <row r="25" spans="1:150">
      <c r="G25" s="152">
        <f>G24+G22</f>
        <v>637058.82352941181</v>
      </c>
    </row>
  </sheetData>
  <mergeCells count="41"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T21"/>
  <sheetViews>
    <sheetView topLeftCell="A20" workbookViewId="0">
      <selection activeCell="G21" sqref="G21"/>
    </sheetView>
  </sheetViews>
  <sheetFormatPr defaultRowHeight="15"/>
  <sheetData>
    <row r="1" spans="1:150" ht="18">
      <c r="A1" s="588" t="s">
        <v>703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466"/>
      <c r="M1" s="467"/>
      <c r="N1" s="468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7"/>
      <c r="AM1" s="467"/>
      <c r="AN1" s="390"/>
      <c r="AO1" s="390"/>
      <c r="AP1" s="390"/>
      <c r="AQ1" s="390"/>
      <c r="AR1" s="390"/>
      <c r="AS1" s="390"/>
      <c r="AT1" s="390"/>
      <c r="AU1" s="390"/>
      <c r="AV1" s="390"/>
      <c r="AW1" s="390"/>
      <c r="AX1" s="390"/>
      <c r="AY1" s="390"/>
      <c r="AZ1" s="390"/>
      <c r="BA1" s="390"/>
      <c r="BB1" s="390"/>
      <c r="BC1" s="390"/>
      <c r="BD1" s="390"/>
      <c r="BE1" s="390"/>
      <c r="BF1" s="390"/>
      <c r="BG1" s="390"/>
      <c r="BH1" s="390"/>
      <c r="BI1" s="390"/>
      <c r="BJ1" s="390"/>
      <c r="BK1" s="390"/>
      <c r="BL1" s="390"/>
      <c r="BM1" s="390"/>
      <c r="BN1" s="390"/>
      <c r="BO1" s="390"/>
      <c r="BP1" s="390"/>
      <c r="BQ1" s="390"/>
      <c r="BR1" s="390"/>
      <c r="BS1" s="390"/>
      <c r="BT1" s="390"/>
      <c r="BU1" s="390"/>
      <c r="BV1" s="390"/>
      <c r="BW1" s="390"/>
      <c r="BX1" s="390"/>
      <c r="BY1" s="390"/>
      <c r="BZ1" s="390"/>
      <c r="CA1" s="390"/>
      <c r="CB1" s="390"/>
      <c r="CC1" s="390"/>
      <c r="CD1" s="390"/>
      <c r="CE1" s="390"/>
      <c r="CF1" s="390"/>
      <c r="CG1" s="390"/>
      <c r="CH1" s="390"/>
      <c r="CI1" s="390"/>
      <c r="CJ1" s="390"/>
      <c r="CK1" s="390"/>
      <c r="CL1" s="390"/>
      <c r="CM1" s="390"/>
      <c r="CN1" s="390"/>
      <c r="CO1" s="390"/>
      <c r="CP1" s="390"/>
      <c r="CQ1" s="390"/>
      <c r="CR1" s="390"/>
      <c r="CS1" s="390"/>
      <c r="CT1" s="390"/>
      <c r="CU1" s="390"/>
      <c r="CV1" s="390"/>
      <c r="CW1" s="390"/>
      <c r="CX1" s="390"/>
      <c r="CY1" s="390"/>
      <c r="CZ1" s="390"/>
      <c r="DA1" s="390"/>
      <c r="DB1" s="390"/>
      <c r="DC1" s="390"/>
      <c r="DD1" s="390"/>
      <c r="DE1" s="390"/>
      <c r="DF1" s="390"/>
      <c r="DG1" s="390"/>
      <c r="DH1" s="390"/>
      <c r="DI1" s="390"/>
      <c r="DJ1" s="390"/>
      <c r="DK1" s="390"/>
      <c r="DL1" s="390"/>
      <c r="DM1" s="390"/>
      <c r="DN1" s="390"/>
      <c r="DO1" s="390"/>
      <c r="DP1" s="588" t="s">
        <v>704</v>
      </c>
      <c r="DQ1" s="588"/>
      <c r="DR1" s="588"/>
      <c r="DS1" s="588"/>
      <c r="DT1" s="588"/>
      <c r="DU1" s="588"/>
      <c r="DV1" s="588"/>
      <c r="DW1" s="588"/>
      <c r="DX1" s="588"/>
      <c r="DY1" s="588"/>
      <c r="DZ1" s="588"/>
      <c r="EA1" s="588"/>
      <c r="EB1" s="588"/>
      <c r="EC1" s="588"/>
      <c r="ED1" s="588"/>
      <c r="EE1" s="390"/>
      <c r="EF1" s="390"/>
      <c r="EG1" s="390"/>
      <c r="EH1" s="390"/>
      <c r="EI1" s="390"/>
      <c r="EJ1" s="390"/>
      <c r="EK1" s="390"/>
      <c r="EL1" s="390"/>
      <c r="EM1" s="391"/>
      <c r="EN1" s="390"/>
      <c r="EO1" s="390"/>
      <c r="EP1" s="390"/>
      <c r="EQ1" s="390"/>
      <c r="ER1" s="390"/>
      <c r="ES1" s="390"/>
      <c r="ET1" s="390"/>
    </row>
    <row r="2" spans="1:150" ht="18">
      <c r="A2" s="596" t="s">
        <v>1096</v>
      </c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466"/>
      <c r="M2" s="466"/>
      <c r="N2" s="469"/>
      <c r="O2" s="466"/>
      <c r="P2" s="466"/>
      <c r="Q2" s="466"/>
      <c r="R2" s="466"/>
      <c r="S2" s="466"/>
      <c r="T2" s="466"/>
      <c r="U2" s="466"/>
      <c r="V2" s="466"/>
      <c r="W2" s="466"/>
      <c r="X2" s="466"/>
      <c r="Y2" s="466"/>
      <c r="Z2" s="466"/>
      <c r="AA2" s="466"/>
      <c r="AB2" s="466"/>
      <c r="AC2" s="466"/>
      <c r="AD2" s="470"/>
      <c r="AE2" s="466"/>
      <c r="AF2" s="466"/>
      <c r="AG2" s="466"/>
      <c r="AH2" s="466"/>
      <c r="AI2" s="466"/>
      <c r="AJ2" s="466"/>
      <c r="AK2" s="466"/>
      <c r="AL2" s="466"/>
      <c r="AM2" s="466"/>
      <c r="AN2" s="397"/>
      <c r="AO2" s="397"/>
      <c r="AP2" s="397"/>
      <c r="AQ2" s="397"/>
      <c r="AR2" s="397"/>
      <c r="AS2" s="397"/>
      <c r="AT2" s="397"/>
      <c r="AU2" s="397"/>
      <c r="AV2" s="397"/>
      <c r="AW2" s="397"/>
      <c r="AX2" s="397"/>
      <c r="AY2" s="397"/>
      <c r="AZ2" s="397"/>
      <c r="BA2" s="397"/>
      <c r="BB2" s="397"/>
      <c r="BC2" s="397"/>
      <c r="BD2" s="397"/>
      <c r="BE2" s="397"/>
      <c r="BF2" s="397"/>
      <c r="BG2" s="397"/>
      <c r="BH2" s="397"/>
      <c r="BI2" s="397"/>
      <c r="BJ2" s="397"/>
      <c r="BK2" s="397"/>
      <c r="BL2" s="397"/>
      <c r="BM2" s="397"/>
      <c r="BN2" s="397"/>
      <c r="BO2" s="397"/>
      <c r="BP2" s="397"/>
      <c r="BQ2" s="397"/>
      <c r="BR2" s="397"/>
      <c r="BS2" s="397"/>
      <c r="BT2" s="397"/>
      <c r="BU2" s="397"/>
      <c r="BV2" s="397"/>
      <c r="BW2" s="397"/>
      <c r="BX2" s="397"/>
      <c r="BY2" s="397"/>
      <c r="BZ2" s="397"/>
      <c r="CA2" s="397"/>
      <c r="CB2" s="397"/>
      <c r="CC2" s="397"/>
      <c r="CD2" s="397"/>
      <c r="CE2" s="397"/>
      <c r="CF2" s="397"/>
      <c r="CG2" s="397"/>
      <c r="CH2" s="397"/>
      <c r="CI2" s="397"/>
      <c r="CJ2" s="397"/>
      <c r="CK2" s="397"/>
      <c r="CL2" s="397"/>
      <c r="CM2" s="397"/>
      <c r="CN2" s="397"/>
      <c r="CO2" s="397"/>
      <c r="CP2" s="397"/>
      <c r="CQ2" s="397"/>
      <c r="CR2" s="397"/>
      <c r="CS2" s="397"/>
      <c r="CT2" s="397"/>
      <c r="CU2" s="397"/>
      <c r="CV2" s="397"/>
      <c r="CW2" s="397"/>
      <c r="CX2" s="397"/>
      <c r="CY2" s="397"/>
      <c r="CZ2" s="397"/>
      <c r="DA2" s="397"/>
      <c r="DB2" s="397"/>
      <c r="DC2" s="397"/>
      <c r="DD2" s="397"/>
      <c r="DE2" s="397"/>
      <c r="DF2" s="397"/>
      <c r="DG2" s="397"/>
      <c r="DH2" s="397"/>
      <c r="DI2" s="397"/>
      <c r="DJ2" s="397"/>
      <c r="DK2" s="397"/>
      <c r="DL2" s="397"/>
      <c r="DM2" s="397"/>
      <c r="DN2" s="397"/>
      <c r="DO2" s="397"/>
      <c r="DP2" s="398"/>
      <c r="DQ2" s="397"/>
      <c r="DR2" s="397"/>
      <c r="DS2" s="397"/>
      <c r="DT2" s="454" t="s">
        <v>746</v>
      </c>
      <c r="DU2" s="454"/>
      <c r="DV2" s="397"/>
      <c r="DW2" s="397"/>
      <c r="DX2" s="397"/>
      <c r="DY2" s="397"/>
      <c r="DZ2" s="397"/>
      <c r="EA2" s="397"/>
      <c r="EB2" s="397"/>
      <c r="EC2" s="397"/>
      <c r="ED2" s="397"/>
      <c r="EE2" s="397"/>
      <c r="EF2" s="397"/>
      <c r="EG2" s="397"/>
      <c r="EH2" s="397"/>
      <c r="EI2" s="397"/>
      <c r="EJ2" s="397"/>
      <c r="EK2" s="397"/>
      <c r="EL2" s="397"/>
      <c r="EM2" s="398"/>
      <c r="EN2" s="397"/>
      <c r="EO2" s="397"/>
      <c r="EP2" s="397"/>
      <c r="EQ2" s="397"/>
      <c r="ER2" s="397"/>
      <c r="ES2" s="397"/>
      <c r="ET2" s="397"/>
    </row>
    <row r="3" spans="1:150" ht="15.75">
      <c r="A3" s="597" t="s">
        <v>706</v>
      </c>
      <c r="B3" s="599" t="s">
        <v>747</v>
      </c>
      <c r="C3" s="599" t="s">
        <v>707</v>
      </c>
      <c r="D3" s="599" t="s">
        <v>708</v>
      </c>
      <c r="E3" s="599" t="s">
        <v>1252</v>
      </c>
      <c r="F3" s="599" t="s">
        <v>977</v>
      </c>
      <c r="G3" s="599" t="s">
        <v>978</v>
      </c>
      <c r="H3" s="599" t="s">
        <v>710</v>
      </c>
      <c r="I3" s="599" t="s">
        <v>1293</v>
      </c>
      <c r="J3" s="599" t="s">
        <v>711</v>
      </c>
      <c r="K3" s="589" t="s">
        <v>1254</v>
      </c>
      <c r="L3" s="599" t="s">
        <v>1255</v>
      </c>
      <c r="M3" s="599" t="s">
        <v>1256</v>
      </c>
      <c r="N3" s="590" t="s">
        <v>1294</v>
      </c>
      <c r="O3" s="591" t="s">
        <v>716</v>
      </c>
      <c r="P3" s="591"/>
      <c r="Q3" s="591"/>
      <c r="R3" s="11"/>
      <c r="S3" s="592" t="s">
        <v>718</v>
      </c>
      <c r="T3" s="592"/>
      <c r="U3" s="592"/>
      <c r="V3" s="592"/>
      <c r="W3" s="592"/>
      <c r="X3" s="592"/>
      <c r="Y3" s="592"/>
      <c r="Z3" s="592"/>
      <c r="AA3" s="592"/>
      <c r="AB3" s="592"/>
      <c r="AC3" s="592"/>
      <c r="AD3" s="592"/>
      <c r="AE3" s="592"/>
      <c r="AF3" s="592"/>
      <c r="AG3" s="592"/>
      <c r="AH3" s="592"/>
      <c r="AI3" s="592"/>
      <c r="AJ3" s="592"/>
      <c r="AK3" s="592"/>
      <c r="AL3" s="592"/>
      <c r="AM3" s="592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50"/>
      <c r="DP3" s="400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</row>
    <row r="4" spans="1:150" ht="25.5">
      <c r="A4" s="598"/>
      <c r="B4" s="600"/>
      <c r="C4" s="599"/>
      <c r="D4" s="600"/>
      <c r="E4" s="601"/>
      <c r="F4" s="599"/>
      <c r="G4" s="599"/>
      <c r="H4" s="601"/>
      <c r="I4" s="599"/>
      <c r="J4" s="599"/>
      <c r="K4" s="601"/>
      <c r="L4" s="599"/>
      <c r="M4" s="599"/>
      <c r="N4" s="590"/>
      <c r="O4" s="591"/>
      <c r="P4" s="591"/>
      <c r="Q4" s="591"/>
      <c r="R4" s="471"/>
      <c r="S4" s="589" t="s">
        <v>719</v>
      </c>
      <c r="T4" s="589"/>
      <c r="U4" s="589"/>
      <c r="V4" s="589"/>
      <c r="W4" s="589"/>
      <c r="X4" s="589"/>
      <c r="Y4" s="589" t="s">
        <v>354</v>
      </c>
      <c r="Z4" s="589"/>
      <c r="AA4" s="589"/>
      <c r="AB4" s="589"/>
      <c r="AC4" s="589"/>
      <c r="AD4" s="589" t="s">
        <v>347</v>
      </c>
      <c r="AE4" s="589"/>
      <c r="AF4" s="589"/>
      <c r="AG4" s="589"/>
      <c r="AH4" s="589"/>
      <c r="AI4" s="589" t="s">
        <v>720</v>
      </c>
      <c r="AJ4" s="589"/>
      <c r="AK4" s="589"/>
      <c r="AL4" s="589"/>
      <c r="AM4" s="589"/>
      <c r="AN4" s="589" t="s">
        <v>721</v>
      </c>
      <c r="AO4" s="589"/>
      <c r="AP4" s="589"/>
      <c r="AQ4" s="589"/>
      <c r="AR4" s="589"/>
      <c r="AS4" s="589" t="s">
        <v>722</v>
      </c>
      <c r="AT4" s="589"/>
      <c r="AU4" s="589"/>
      <c r="AV4" s="589"/>
      <c r="AW4" s="589"/>
      <c r="AX4" s="589" t="s">
        <v>723</v>
      </c>
      <c r="AY4" s="589"/>
      <c r="AZ4" s="589"/>
      <c r="BA4" s="589"/>
      <c r="BB4" s="589"/>
      <c r="BC4" s="589" t="s">
        <v>724</v>
      </c>
      <c r="BD4" s="589"/>
      <c r="BE4" s="589"/>
      <c r="BF4" s="589"/>
      <c r="BG4" s="589"/>
      <c r="BH4" s="589" t="s">
        <v>725</v>
      </c>
      <c r="BI4" s="589"/>
      <c r="BJ4" s="589"/>
      <c r="BK4" s="589"/>
      <c r="BL4" s="589"/>
      <c r="BM4" s="589" t="s">
        <v>726</v>
      </c>
      <c r="BN4" s="589"/>
      <c r="BO4" s="589"/>
      <c r="BP4" s="589"/>
      <c r="BQ4" s="589"/>
      <c r="BR4" s="589" t="s">
        <v>727</v>
      </c>
      <c r="BS4" s="589"/>
      <c r="BT4" s="589"/>
      <c r="BU4" s="589"/>
      <c r="BV4" s="589"/>
      <c r="BW4" s="589" t="s">
        <v>728</v>
      </c>
      <c r="BX4" s="589"/>
      <c r="BY4" s="589"/>
      <c r="BZ4" s="589"/>
      <c r="CA4" s="589"/>
      <c r="CB4" s="589" t="s">
        <v>729</v>
      </c>
      <c r="CC4" s="589"/>
      <c r="CD4" s="589"/>
      <c r="CE4" s="589"/>
      <c r="CF4" s="589"/>
      <c r="CG4" s="589" t="s">
        <v>730</v>
      </c>
      <c r="CH4" s="589"/>
      <c r="CI4" s="589"/>
      <c r="CJ4" s="589"/>
      <c r="CK4" s="589"/>
      <c r="CL4" s="589" t="s">
        <v>731</v>
      </c>
      <c r="CM4" s="589"/>
      <c r="CN4" s="589"/>
      <c r="CO4" s="589"/>
      <c r="CP4" s="589"/>
      <c r="CQ4" s="589" t="s">
        <v>732</v>
      </c>
      <c r="CR4" s="589"/>
      <c r="CS4" s="589"/>
      <c r="CT4" s="589"/>
      <c r="CU4" s="589"/>
      <c r="CV4" s="589" t="s">
        <v>733</v>
      </c>
      <c r="CW4" s="589"/>
      <c r="CX4" s="589"/>
      <c r="CY4" s="589"/>
      <c r="CZ4" s="589"/>
      <c r="DA4" s="589" t="s">
        <v>734</v>
      </c>
      <c r="DB4" s="589"/>
      <c r="DC4" s="589"/>
      <c r="DD4" s="589"/>
      <c r="DE4" s="589"/>
      <c r="DF4" s="589" t="s">
        <v>735</v>
      </c>
      <c r="DG4" s="589"/>
      <c r="DH4" s="589"/>
      <c r="DI4" s="589"/>
      <c r="DJ4" s="589"/>
      <c r="DK4" s="589" t="s">
        <v>736</v>
      </c>
      <c r="DL4" s="589"/>
      <c r="DM4" s="589"/>
      <c r="DN4" s="589"/>
      <c r="DO4" s="589"/>
      <c r="DP4" s="581" t="s">
        <v>737</v>
      </c>
      <c r="DQ4" s="581"/>
      <c r="DR4" s="581"/>
      <c r="DS4" s="581"/>
      <c r="DT4" s="581" t="s">
        <v>755</v>
      </c>
      <c r="DU4" s="581"/>
      <c r="DV4" s="581"/>
      <c r="DW4" s="581"/>
      <c r="DX4" s="581"/>
      <c r="DY4" s="581"/>
      <c r="DZ4" s="581"/>
      <c r="EA4" s="581"/>
      <c r="EB4" s="581"/>
      <c r="EC4" s="581"/>
      <c r="ED4" s="581"/>
      <c r="EE4" s="581"/>
      <c r="EF4" s="401"/>
      <c r="EG4" s="401"/>
      <c r="EH4" s="401"/>
      <c r="EI4" s="455" t="s">
        <v>1099</v>
      </c>
      <c r="EJ4" s="401"/>
      <c r="EK4" s="401" t="s">
        <v>1100</v>
      </c>
      <c r="EL4" s="401"/>
      <c r="EM4" s="401" t="s">
        <v>757</v>
      </c>
      <c r="EN4" s="401"/>
      <c r="EO4" s="401"/>
      <c r="EP4" s="401"/>
      <c r="EQ4" s="401"/>
      <c r="ER4" s="401"/>
      <c r="ES4" s="401"/>
      <c r="ET4" s="401"/>
    </row>
    <row r="5" spans="1:150" ht="25.5">
      <c r="A5" s="598"/>
      <c r="B5" s="600"/>
      <c r="C5" s="599"/>
      <c r="D5" s="600"/>
      <c r="E5" s="601"/>
      <c r="F5" s="599"/>
      <c r="G5" s="599"/>
      <c r="H5" s="601"/>
      <c r="I5" s="599"/>
      <c r="J5" s="599"/>
      <c r="K5" s="601"/>
      <c r="L5" s="599"/>
      <c r="M5" s="599"/>
      <c r="N5" s="590"/>
      <c r="O5" s="472" t="s">
        <v>738</v>
      </c>
      <c r="P5" s="471" t="s">
        <v>739</v>
      </c>
      <c r="Q5" s="471" t="s">
        <v>740</v>
      </c>
      <c r="R5" s="471" t="s">
        <v>977</v>
      </c>
      <c r="S5" s="473" t="s">
        <v>1101</v>
      </c>
      <c r="T5" s="473" t="s">
        <v>742</v>
      </c>
      <c r="U5" s="474" t="s">
        <v>836</v>
      </c>
      <c r="V5" s="474" t="s">
        <v>740</v>
      </c>
      <c r="W5" s="474" t="s">
        <v>977</v>
      </c>
      <c r="X5" s="471" t="s">
        <v>738</v>
      </c>
      <c r="Y5" s="473" t="s">
        <v>742</v>
      </c>
      <c r="Z5" s="474" t="s">
        <v>836</v>
      </c>
      <c r="AA5" s="474" t="s">
        <v>740</v>
      </c>
      <c r="AB5" s="474" t="s">
        <v>977</v>
      </c>
      <c r="AC5" s="471" t="s">
        <v>738</v>
      </c>
      <c r="AD5" s="473" t="s">
        <v>742</v>
      </c>
      <c r="AE5" s="474" t="s">
        <v>1102</v>
      </c>
      <c r="AF5" s="474" t="s">
        <v>740</v>
      </c>
      <c r="AG5" s="474" t="s">
        <v>977</v>
      </c>
      <c r="AH5" s="471" t="s">
        <v>738</v>
      </c>
      <c r="AI5" s="473" t="s">
        <v>742</v>
      </c>
      <c r="AJ5" s="474" t="s">
        <v>1102</v>
      </c>
      <c r="AK5" s="474" t="s">
        <v>740</v>
      </c>
      <c r="AL5" s="474" t="s">
        <v>977</v>
      </c>
      <c r="AM5" s="471" t="s">
        <v>738</v>
      </c>
      <c r="AN5" s="473" t="s">
        <v>742</v>
      </c>
      <c r="AO5" s="474" t="s">
        <v>1102</v>
      </c>
      <c r="AP5" s="474" t="s">
        <v>740</v>
      </c>
      <c r="AQ5" s="474" t="s">
        <v>977</v>
      </c>
      <c r="AR5" s="471" t="s">
        <v>738</v>
      </c>
      <c r="AS5" s="473" t="s">
        <v>742</v>
      </c>
      <c r="AT5" s="474" t="s">
        <v>1102</v>
      </c>
      <c r="AU5" s="474" t="s">
        <v>740</v>
      </c>
      <c r="AV5" s="474" t="s">
        <v>977</v>
      </c>
      <c r="AW5" s="471" t="s">
        <v>738</v>
      </c>
      <c r="AX5" s="473" t="s">
        <v>742</v>
      </c>
      <c r="AY5" s="474" t="s">
        <v>1102</v>
      </c>
      <c r="AZ5" s="474" t="s">
        <v>740</v>
      </c>
      <c r="BA5" s="474" t="s">
        <v>977</v>
      </c>
      <c r="BB5" s="471" t="s">
        <v>738</v>
      </c>
      <c r="BC5" s="473" t="s">
        <v>742</v>
      </c>
      <c r="BD5" s="474" t="s">
        <v>1102</v>
      </c>
      <c r="BE5" s="474" t="s">
        <v>740</v>
      </c>
      <c r="BF5" s="474" t="s">
        <v>977</v>
      </c>
      <c r="BG5" s="471" t="s">
        <v>738</v>
      </c>
      <c r="BH5" s="473" t="s">
        <v>742</v>
      </c>
      <c r="BI5" s="474" t="s">
        <v>1102</v>
      </c>
      <c r="BJ5" s="474" t="s">
        <v>740</v>
      </c>
      <c r="BK5" s="474" t="s">
        <v>977</v>
      </c>
      <c r="BL5" s="471" t="s">
        <v>738</v>
      </c>
      <c r="BM5" s="473" t="s">
        <v>742</v>
      </c>
      <c r="BN5" s="474" t="s">
        <v>1102</v>
      </c>
      <c r="BO5" s="474" t="s">
        <v>740</v>
      </c>
      <c r="BP5" s="474" t="s">
        <v>977</v>
      </c>
      <c r="BQ5" s="471" t="s">
        <v>738</v>
      </c>
      <c r="BR5" s="473" t="s">
        <v>742</v>
      </c>
      <c r="BS5" s="474" t="s">
        <v>1102</v>
      </c>
      <c r="BT5" s="474" t="s">
        <v>740</v>
      </c>
      <c r="BU5" s="474" t="s">
        <v>977</v>
      </c>
      <c r="BV5" s="471" t="s">
        <v>738</v>
      </c>
      <c r="BW5" s="473" t="s">
        <v>742</v>
      </c>
      <c r="BX5" s="474" t="s">
        <v>1102</v>
      </c>
      <c r="BY5" s="474" t="s">
        <v>740</v>
      </c>
      <c r="BZ5" s="474" t="s">
        <v>977</v>
      </c>
      <c r="CA5" s="471" t="s">
        <v>738</v>
      </c>
      <c r="CB5" s="473" t="s">
        <v>742</v>
      </c>
      <c r="CC5" s="474" t="s">
        <v>1102</v>
      </c>
      <c r="CD5" s="474" t="s">
        <v>740</v>
      </c>
      <c r="CE5" s="474" t="s">
        <v>977</v>
      </c>
      <c r="CF5" s="471" t="s">
        <v>738</v>
      </c>
      <c r="CG5" s="473" t="s">
        <v>742</v>
      </c>
      <c r="CH5" s="474" t="s">
        <v>1102</v>
      </c>
      <c r="CI5" s="474" t="s">
        <v>740</v>
      </c>
      <c r="CJ5" s="474" t="s">
        <v>977</v>
      </c>
      <c r="CK5" s="471" t="s">
        <v>738</v>
      </c>
      <c r="CL5" s="473" t="s">
        <v>742</v>
      </c>
      <c r="CM5" s="474" t="s">
        <v>1102</v>
      </c>
      <c r="CN5" s="474" t="s">
        <v>740</v>
      </c>
      <c r="CO5" s="474" t="s">
        <v>977</v>
      </c>
      <c r="CP5" s="471" t="s">
        <v>738</v>
      </c>
      <c r="CQ5" s="473" t="s">
        <v>742</v>
      </c>
      <c r="CR5" s="474" t="s">
        <v>1102</v>
      </c>
      <c r="CS5" s="474" t="s">
        <v>740</v>
      </c>
      <c r="CT5" s="474" t="s">
        <v>977</v>
      </c>
      <c r="CU5" s="471" t="s">
        <v>738</v>
      </c>
      <c r="CV5" s="473" t="s">
        <v>742</v>
      </c>
      <c r="CW5" s="474" t="s">
        <v>1102</v>
      </c>
      <c r="CX5" s="474" t="s">
        <v>740</v>
      </c>
      <c r="CY5" s="474" t="s">
        <v>977</v>
      </c>
      <c r="CZ5" s="471" t="s">
        <v>738</v>
      </c>
      <c r="DA5" s="473" t="s">
        <v>742</v>
      </c>
      <c r="DB5" s="474" t="s">
        <v>1102</v>
      </c>
      <c r="DC5" s="474" t="s">
        <v>740</v>
      </c>
      <c r="DD5" s="474" t="s">
        <v>977</v>
      </c>
      <c r="DE5" s="471" t="s">
        <v>738</v>
      </c>
      <c r="DF5" s="473" t="s">
        <v>742</v>
      </c>
      <c r="DG5" s="474" t="s">
        <v>1102</v>
      </c>
      <c r="DH5" s="474" t="s">
        <v>740</v>
      </c>
      <c r="DI5" s="474" t="s">
        <v>977</v>
      </c>
      <c r="DJ5" s="471" t="s">
        <v>738</v>
      </c>
      <c r="DK5" s="473" t="s">
        <v>742</v>
      </c>
      <c r="DL5" s="474" t="s">
        <v>1102</v>
      </c>
      <c r="DM5" s="474" t="s">
        <v>740</v>
      </c>
      <c r="DN5" s="474" t="s">
        <v>977</v>
      </c>
      <c r="DO5" s="475" t="s">
        <v>738</v>
      </c>
      <c r="DP5" s="400" t="s">
        <v>95</v>
      </c>
      <c r="DQ5" s="404" t="s">
        <v>744</v>
      </c>
      <c r="DR5" s="404" t="s">
        <v>270</v>
      </c>
      <c r="DS5" s="404" t="s">
        <v>744</v>
      </c>
      <c r="DT5" s="405" t="s">
        <v>758</v>
      </c>
      <c r="DU5" s="404" t="s">
        <v>744</v>
      </c>
      <c r="DV5" s="405" t="s">
        <v>759</v>
      </c>
      <c r="DW5" s="404" t="s">
        <v>744</v>
      </c>
      <c r="DX5" s="405" t="s">
        <v>760</v>
      </c>
      <c r="DY5" s="404" t="s">
        <v>744</v>
      </c>
      <c r="DZ5" s="405" t="s">
        <v>761</v>
      </c>
      <c r="EA5" s="404" t="s">
        <v>744</v>
      </c>
      <c r="EB5" s="405" t="s">
        <v>762</v>
      </c>
      <c r="EC5" s="404" t="s">
        <v>744</v>
      </c>
      <c r="ED5" s="405" t="s">
        <v>763</v>
      </c>
      <c r="EE5" s="404" t="s">
        <v>744</v>
      </c>
      <c r="EF5" s="406" t="s">
        <v>764</v>
      </c>
      <c r="EG5" s="406" t="s">
        <v>764</v>
      </c>
      <c r="EH5" s="119" t="s">
        <v>1075</v>
      </c>
      <c r="EI5" s="119" t="s">
        <v>744</v>
      </c>
      <c r="EJ5" s="119" t="s">
        <v>1076</v>
      </c>
      <c r="EK5" s="119" t="s">
        <v>744</v>
      </c>
      <c r="EL5" s="119"/>
      <c r="EM5" s="378" t="s">
        <v>94</v>
      </c>
      <c r="EN5" s="378" t="s">
        <v>767</v>
      </c>
      <c r="EO5" s="378" t="s">
        <v>768</v>
      </c>
      <c r="EP5" s="378" t="s">
        <v>767</v>
      </c>
      <c r="EQ5" s="378" t="s">
        <v>769</v>
      </c>
      <c r="ER5" s="378" t="s">
        <v>767</v>
      </c>
      <c r="ES5" s="378" t="s">
        <v>770</v>
      </c>
      <c r="ET5" s="378" t="s">
        <v>771</v>
      </c>
    </row>
    <row r="6" spans="1:150">
      <c r="A6" s="407">
        <v>1</v>
      </c>
      <c r="B6" s="408">
        <v>2</v>
      </c>
      <c r="C6" s="408"/>
      <c r="D6" s="408">
        <v>3</v>
      </c>
      <c r="E6" s="409">
        <v>4</v>
      </c>
      <c r="F6" s="409">
        <v>5</v>
      </c>
      <c r="G6" s="409">
        <v>6</v>
      </c>
      <c r="H6" s="409">
        <v>5</v>
      </c>
      <c r="I6" s="409"/>
      <c r="J6" s="409">
        <v>6</v>
      </c>
      <c r="K6" s="409">
        <v>7</v>
      </c>
      <c r="L6" s="409">
        <v>8</v>
      </c>
      <c r="M6" s="409"/>
      <c r="N6" s="481">
        <v>9</v>
      </c>
      <c r="O6" s="409">
        <v>10</v>
      </c>
      <c r="P6" s="409"/>
      <c r="Q6" s="409"/>
      <c r="R6" s="409">
        <v>11</v>
      </c>
      <c r="S6" s="409">
        <v>6</v>
      </c>
      <c r="T6" s="409">
        <v>7</v>
      </c>
      <c r="U6" s="409">
        <v>8</v>
      </c>
      <c r="V6" s="409">
        <v>9</v>
      </c>
      <c r="W6" s="409"/>
      <c r="X6" s="409">
        <v>10</v>
      </c>
      <c r="Y6" s="409">
        <v>11</v>
      </c>
      <c r="Z6" s="409">
        <v>12</v>
      </c>
      <c r="AA6" s="409">
        <v>13</v>
      </c>
      <c r="AB6" s="409"/>
      <c r="AC6" s="409">
        <v>14</v>
      </c>
      <c r="AD6" s="409">
        <v>15</v>
      </c>
      <c r="AE6" s="409">
        <v>16</v>
      </c>
      <c r="AF6" s="409">
        <v>17</v>
      </c>
      <c r="AG6" s="409"/>
      <c r="AH6" s="409">
        <v>18</v>
      </c>
      <c r="AI6" s="409">
        <v>19</v>
      </c>
      <c r="AJ6" s="409">
        <v>20</v>
      </c>
      <c r="AK6" s="409">
        <v>21</v>
      </c>
      <c r="AL6" s="409"/>
      <c r="AM6" s="409">
        <v>22</v>
      </c>
      <c r="AN6" s="409">
        <v>19</v>
      </c>
      <c r="AO6" s="409">
        <v>20</v>
      </c>
      <c r="AP6" s="409">
        <v>21</v>
      </c>
      <c r="AQ6" s="409"/>
      <c r="AR6" s="409">
        <v>22</v>
      </c>
      <c r="AS6" s="409">
        <v>19</v>
      </c>
      <c r="AT6" s="409">
        <v>20</v>
      </c>
      <c r="AU6" s="409">
        <v>21</v>
      </c>
      <c r="AV6" s="409"/>
      <c r="AW6" s="409">
        <v>22</v>
      </c>
      <c r="AX6" s="409">
        <v>19</v>
      </c>
      <c r="AY6" s="409">
        <v>20</v>
      </c>
      <c r="AZ6" s="409">
        <v>21</v>
      </c>
      <c r="BA6" s="409"/>
      <c r="BB6" s="409">
        <v>22</v>
      </c>
      <c r="BC6" s="409">
        <v>19</v>
      </c>
      <c r="BD6" s="409">
        <v>20</v>
      </c>
      <c r="BE6" s="409">
        <v>21</v>
      </c>
      <c r="BF6" s="409"/>
      <c r="BG6" s="409">
        <v>22</v>
      </c>
      <c r="BH6" s="409">
        <v>19</v>
      </c>
      <c r="BI6" s="409">
        <v>20</v>
      </c>
      <c r="BJ6" s="409">
        <v>21</v>
      </c>
      <c r="BK6" s="409"/>
      <c r="BL6" s="409">
        <v>22</v>
      </c>
      <c r="BM6" s="409">
        <v>19</v>
      </c>
      <c r="BN6" s="409">
        <v>20</v>
      </c>
      <c r="BO6" s="409">
        <v>21</v>
      </c>
      <c r="BP6" s="409"/>
      <c r="BQ6" s="409">
        <v>22</v>
      </c>
      <c r="BR6" s="409">
        <v>19</v>
      </c>
      <c r="BS6" s="409">
        <v>20</v>
      </c>
      <c r="BT6" s="409">
        <v>21</v>
      </c>
      <c r="BU6" s="409"/>
      <c r="BV6" s="409">
        <v>22</v>
      </c>
      <c r="BW6" s="409">
        <v>19</v>
      </c>
      <c r="BX6" s="409">
        <v>20</v>
      </c>
      <c r="BY6" s="409">
        <v>21</v>
      </c>
      <c r="BZ6" s="409"/>
      <c r="CA6" s="409">
        <v>22</v>
      </c>
      <c r="CB6" s="409">
        <v>19</v>
      </c>
      <c r="CC6" s="409">
        <v>20</v>
      </c>
      <c r="CD6" s="409">
        <v>21</v>
      </c>
      <c r="CE6" s="409"/>
      <c r="CF6" s="409">
        <v>22</v>
      </c>
      <c r="CG6" s="409">
        <v>19</v>
      </c>
      <c r="CH6" s="409">
        <v>20</v>
      </c>
      <c r="CI6" s="409">
        <v>21</v>
      </c>
      <c r="CJ6" s="409"/>
      <c r="CK6" s="409">
        <v>22</v>
      </c>
      <c r="CL6" s="409">
        <v>19</v>
      </c>
      <c r="CM6" s="409">
        <v>20</v>
      </c>
      <c r="CN6" s="409">
        <v>21</v>
      </c>
      <c r="CO6" s="409"/>
      <c r="CP6" s="409">
        <v>22</v>
      </c>
      <c r="CQ6" s="409">
        <v>19</v>
      </c>
      <c r="CR6" s="409">
        <v>20</v>
      </c>
      <c r="CS6" s="409">
        <v>21</v>
      </c>
      <c r="CT6" s="409"/>
      <c r="CU6" s="409">
        <v>22</v>
      </c>
      <c r="CV6" s="409">
        <v>19</v>
      </c>
      <c r="CW6" s="409">
        <v>20</v>
      </c>
      <c r="CX6" s="409">
        <v>21</v>
      </c>
      <c r="CY6" s="409"/>
      <c r="CZ6" s="409">
        <v>22</v>
      </c>
      <c r="DA6" s="409">
        <v>19</v>
      </c>
      <c r="DB6" s="409">
        <v>20</v>
      </c>
      <c r="DC6" s="409">
        <v>21</v>
      </c>
      <c r="DD6" s="409"/>
      <c r="DE6" s="409">
        <v>22</v>
      </c>
      <c r="DF6" s="409">
        <v>19</v>
      </c>
      <c r="DG6" s="409">
        <v>20</v>
      </c>
      <c r="DH6" s="409">
        <v>21</v>
      </c>
      <c r="DI6" s="409"/>
      <c r="DJ6" s="409">
        <v>22</v>
      </c>
      <c r="DK6" s="409">
        <v>19</v>
      </c>
      <c r="DL6" s="409">
        <v>20</v>
      </c>
      <c r="DM6" s="409">
        <v>21</v>
      </c>
      <c r="DN6" s="409"/>
      <c r="DO6" s="411">
        <v>22</v>
      </c>
      <c r="DP6" s="400">
        <v>8</v>
      </c>
      <c r="DQ6" s="412">
        <v>9</v>
      </c>
      <c r="DR6" s="412">
        <v>10</v>
      </c>
      <c r="DS6" s="412">
        <v>11</v>
      </c>
      <c r="DT6" s="412">
        <v>12</v>
      </c>
      <c r="DU6" s="412">
        <v>13</v>
      </c>
      <c r="DV6" s="412">
        <v>14</v>
      </c>
      <c r="DW6" s="412">
        <v>15</v>
      </c>
      <c r="DX6" s="412">
        <v>16</v>
      </c>
      <c r="DY6" s="412">
        <v>17</v>
      </c>
      <c r="DZ6" s="412">
        <v>18</v>
      </c>
      <c r="EA6" s="412">
        <v>19</v>
      </c>
      <c r="EB6" s="412">
        <v>20</v>
      </c>
      <c r="EC6" s="412">
        <v>21</v>
      </c>
      <c r="ED6" s="412">
        <v>22</v>
      </c>
      <c r="EE6" s="412">
        <v>23</v>
      </c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</row>
    <row r="7" spans="1:150" ht="51">
      <c r="A7" s="319"/>
      <c r="B7" s="465" t="s">
        <v>1174</v>
      </c>
      <c r="C7" s="482"/>
      <c r="D7" s="458"/>
      <c r="E7" s="305"/>
      <c r="F7" s="305"/>
      <c r="G7" s="305"/>
      <c r="H7" s="278"/>
      <c r="I7" s="437">
        <f>SUM(J7-G7/20)</f>
        <v>0</v>
      </c>
      <c r="J7" s="280">
        <f>SUM((G7*6*21)/(8*20*100))+(G7/20)</f>
        <v>0</v>
      </c>
      <c r="K7" s="278"/>
      <c r="L7" s="351"/>
      <c r="M7" s="437">
        <f>SUM(L7*I7)</f>
        <v>0</v>
      </c>
      <c r="N7" s="304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5"/>
      <c r="AP7" s="305"/>
      <c r="AQ7" s="305"/>
      <c r="AR7" s="305"/>
      <c r="AS7" s="305"/>
      <c r="AT7" s="305"/>
      <c r="AU7" s="305"/>
      <c r="AV7" s="305"/>
      <c r="AW7" s="305"/>
      <c r="AX7" s="305"/>
      <c r="AY7" s="305"/>
      <c r="AZ7" s="305"/>
      <c r="BA7" s="305"/>
      <c r="BB7" s="305"/>
      <c r="BC7" s="305"/>
      <c r="BD7" s="305"/>
      <c r="BE7" s="305"/>
      <c r="BF7" s="305"/>
      <c r="BG7" s="305"/>
      <c r="BH7" s="305"/>
      <c r="BI7" s="305"/>
      <c r="BJ7" s="305"/>
      <c r="BK7" s="305"/>
      <c r="BL7" s="305"/>
      <c r="BM7" s="305"/>
      <c r="BN7" s="305"/>
      <c r="BO7" s="305"/>
      <c r="BP7" s="305"/>
      <c r="BQ7" s="305"/>
      <c r="BR7" s="305"/>
      <c r="BS7" s="305"/>
      <c r="BT7" s="305"/>
      <c r="BU7" s="305"/>
      <c r="BV7" s="305"/>
      <c r="BW7" s="305"/>
      <c r="BX7" s="305"/>
      <c r="BY7" s="305"/>
      <c r="BZ7" s="305"/>
      <c r="CA7" s="305"/>
      <c r="CB7" s="305"/>
      <c r="CC7" s="305"/>
      <c r="CD7" s="305"/>
      <c r="CE7" s="305"/>
      <c r="CF7" s="305"/>
      <c r="CG7" s="305"/>
      <c r="CH7" s="305"/>
      <c r="CI7" s="305"/>
      <c r="CJ7" s="305"/>
      <c r="CK7" s="305"/>
      <c r="CL7" s="305"/>
      <c r="CM7" s="305"/>
      <c r="CN7" s="305"/>
      <c r="CO7" s="305"/>
      <c r="CP7" s="305"/>
      <c r="CQ7" s="305"/>
      <c r="CR7" s="305"/>
      <c r="CS7" s="305"/>
      <c r="CT7" s="305"/>
      <c r="CU7" s="305"/>
      <c r="CV7" s="305"/>
      <c r="CW7" s="305"/>
      <c r="CX7" s="305"/>
      <c r="CY7" s="305"/>
      <c r="CZ7" s="305"/>
      <c r="DA7" s="305"/>
      <c r="DB7" s="305"/>
      <c r="DC7" s="305"/>
      <c r="DD7" s="305"/>
      <c r="DE7" s="305"/>
      <c r="DF7" s="305"/>
      <c r="DG7" s="305"/>
      <c r="DH7" s="305"/>
      <c r="DI7" s="305"/>
      <c r="DJ7" s="305"/>
      <c r="DK7" s="305"/>
      <c r="DL7" s="305"/>
      <c r="DM7" s="305"/>
      <c r="DN7" s="305"/>
      <c r="DO7" s="339"/>
      <c r="DP7" s="354"/>
      <c r="DQ7" s="305"/>
      <c r="DR7" s="305"/>
      <c r="DS7" s="305"/>
      <c r="DT7" s="305"/>
      <c r="DU7" s="305"/>
      <c r="DV7" s="305"/>
      <c r="DW7" s="305"/>
      <c r="DX7" s="305"/>
      <c r="DY7" s="305"/>
      <c r="DZ7" s="305"/>
      <c r="EA7" s="305"/>
      <c r="EB7" s="305"/>
      <c r="EC7" s="305"/>
      <c r="ED7" s="305"/>
      <c r="EE7" s="305"/>
      <c r="EF7" s="278"/>
      <c r="EG7" s="278"/>
      <c r="EH7" s="417"/>
      <c r="EI7" s="417"/>
      <c r="EJ7" s="417"/>
      <c r="EK7" s="417"/>
      <c r="EL7" s="11"/>
      <c r="EM7" s="11"/>
      <c r="EN7" s="11"/>
      <c r="EO7" s="11"/>
      <c r="EP7" s="11"/>
      <c r="EQ7" s="11"/>
      <c r="ER7" s="11"/>
      <c r="ES7" s="11"/>
      <c r="ET7" s="11"/>
    </row>
    <row r="8" spans="1:150" ht="82.5">
      <c r="A8" s="459">
        <v>1</v>
      </c>
      <c r="B8" s="483" t="s">
        <v>1295</v>
      </c>
      <c r="C8" s="483" t="s">
        <v>1296</v>
      </c>
      <c r="D8" s="483" t="s">
        <v>1105</v>
      </c>
      <c r="E8" s="484">
        <v>42500</v>
      </c>
      <c r="F8" s="484">
        <v>5000</v>
      </c>
      <c r="G8" s="357">
        <f>SUM(E8:F8)</f>
        <v>47500</v>
      </c>
      <c r="H8" s="278"/>
      <c r="I8" s="437">
        <f>SUM(J8-G8/20)</f>
        <v>374.0625</v>
      </c>
      <c r="J8" s="280">
        <f>SUM((G8*6*21)/(8*20*100))+(G8/20)</f>
        <v>2749.0625</v>
      </c>
      <c r="K8" s="485" t="s">
        <v>1297</v>
      </c>
      <c r="L8" s="351">
        <v>2</v>
      </c>
      <c r="M8" s="437">
        <f>SUM(L8*I8)</f>
        <v>748.125</v>
      </c>
      <c r="N8" s="280">
        <f>SUM(L8*J8)</f>
        <v>5498.125</v>
      </c>
      <c r="O8" s="279">
        <f>SUM(P8:Q8)</f>
        <v>3038</v>
      </c>
      <c r="P8" s="279">
        <f>SUM(U8,Z8,AE8,AJ8,AO8,AT8,AY8,BD8,BI8,BN8,BS8,BX8,CC8,CH8,CM8,CR8,CW8,DB8,DG8,DL8)</f>
        <v>2375</v>
      </c>
      <c r="Q8" s="279">
        <f>SUM(V8,AA8,AF8,AK8,AP8,AU8,AZ8,BE8,BJ8,BO8,BT8,BY8,CD8,CI8,CN8,CS8,CX8,DC8,DH8,DM8)</f>
        <v>663</v>
      </c>
      <c r="R8" s="279">
        <f>SUM(W8,AB8,AG8,AL8,AQ8,AV8,BA8,BF8,BK8,BP8,BU8,BZ8,CE8,CJ8,CO8,CT8,CY8,DD8,DI8,DN8)</f>
        <v>0</v>
      </c>
      <c r="S8" s="477" t="s">
        <v>1298</v>
      </c>
      <c r="T8" s="366" t="s">
        <v>995</v>
      </c>
      <c r="U8" s="305">
        <v>2375</v>
      </c>
      <c r="V8" s="305">
        <v>663</v>
      </c>
      <c r="W8" s="305"/>
      <c r="X8" s="296">
        <f>SUM(U8:W8)</f>
        <v>3038</v>
      </c>
      <c r="Y8" s="305"/>
      <c r="Z8" s="305"/>
      <c r="AA8" s="305"/>
      <c r="AB8" s="305"/>
      <c r="AC8" s="296">
        <f>SUM(Z8:AB8)</f>
        <v>0</v>
      </c>
      <c r="AD8" s="305"/>
      <c r="AE8" s="305"/>
      <c r="AF8" s="305"/>
      <c r="AG8" s="305"/>
      <c r="AH8" s="305"/>
      <c r="AI8" s="305"/>
      <c r="AJ8" s="305"/>
      <c r="AK8" s="305"/>
      <c r="AL8" s="305"/>
      <c r="AM8" s="305"/>
      <c r="AN8" s="305"/>
      <c r="AO8" s="305"/>
      <c r="AP8" s="305"/>
      <c r="AQ8" s="305"/>
      <c r="AR8" s="305"/>
      <c r="AS8" s="305"/>
      <c r="AT8" s="305"/>
      <c r="AU8" s="305"/>
      <c r="AV8" s="305"/>
      <c r="AW8" s="305"/>
      <c r="AX8" s="305"/>
      <c r="AY8" s="305"/>
      <c r="AZ8" s="305"/>
      <c r="BA8" s="305"/>
      <c r="BB8" s="305"/>
      <c r="BC8" s="305"/>
      <c r="BD8" s="305"/>
      <c r="BE8" s="305"/>
      <c r="BF8" s="305"/>
      <c r="BG8" s="305"/>
      <c r="BH8" s="305"/>
      <c r="BI8" s="305"/>
      <c r="BJ8" s="305"/>
      <c r="BK8" s="305"/>
      <c r="BL8" s="305"/>
      <c r="BM8" s="305"/>
      <c r="BN8" s="305"/>
      <c r="BO8" s="305"/>
      <c r="BP8" s="305"/>
      <c r="BQ8" s="305"/>
      <c r="BR8" s="305"/>
      <c r="BS8" s="305"/>
      <c r="BT8" s="305"/>
      <c r="BU8" s="305"/>
      <c r="BV8" s="305"/>
      <c r="BW8" s="305"/>
      <c r="BX8" s="305"/>
      <c r="BY8" s="305"/>
      <c r="BZ8" s="305"/>
      <c r="CA8" s="305"/>
      <c r="CB8" s="305"/>
      <c r="CC8" s="305"/>
      <c r="CD8" s="305"/>
      <c r="CE8" s="305"/>
      <c r="CF8" s="305"/>
      <c r="CG8" s="305"/>
      <c r="CH8" s="305"/>
      <c r="CI8" s="305"/>
      <c r="CJ8" s="305"/>
      <c r="CK8" s="305"/>
      <c r="CL8" s="305"/>
      <c r="CM8" s="305"/>
      <c r="CN8" s="305"/>
      <c r="CO8" s="305"/>
      <c r="CP8" s="305"/>
      <c r="CQ8" s="305"/>
      <c r="CR8" s="305"/>
      <c r="CS8" s="305"/>
      <c r="CT8" s="305"/>
      <c r="CU8" s="305"/>
      <c r="CV8" s="305"/>
      <c r="CW8" s="305"/>
      <c r="CX8" s="305"/>
      <c r="CY8" s="305"/>
      <c r="CZ8" s="305"/>
      <c r="DA8" s="305"/>
      <c r="DB8" s="305"/>
      <c r="DC8" s="305"/>
      <c r="DD8" s="305"/>
      <c r="DE8" s="305"/>
      <c r="DF8" s="305"/>
      <c r="DG8" s="305"/>
      <c r="DH8" s="305"/>
      <c r="DI8" s="305"/>
      <c r="DJ8" s="305"/>
      <c r="DK8" s="305"/>
      <c r="DL8" s="305"/>
      <c r="DM8" s="305"/>
      <c r="DN8" s="305"/>
      <c r="DO8" s="339"/>
      <c r="DP8" s="354">
        <v>1</v>
      </c>
      <c r="DQ8" s="305">
        <v>47500</v>
      </c>
      <c r="DR8" s="305"/>
      <c r="DS8" s="305"/>
      <c r="DT8" s="305">
        <v>1</v>
      </c>
      <c r="DU8" s="305">
        <v>47500</v>
      </c>
      <c r="DV8" s="305"/>
      <c r="DW8" s="305"/>
      <c r="DX8" s="305"/>
      <c r="DY8" s="305"/>
      <c r="DZ8" s="305"/>
      <c r="EA8" s="305"/>
      <c r="EB8" s="305"/>
      <c r="EC8" s="305"/>
      <c r="ED8" s="305"/>
      <c r="EE8" s="305"/>
      <c r="EF8" s="423">
        <f>SUM(ED8,EB8,DZ8,DX8,DV8,DT8)</f>
        <v>1</v>
      </c>
      <c r="EG8" s="423">
        <f>SUM(EE8,EC8,EA8,DY8,DW8,DU8)</f>
        <v>47500</v>
      </c>
      <c r="EH8" s="417"/>
      <c r="EI8" s="417"/>
      <c r="EJ8" s="417">
        <v>1</v>
      </c>
      <c r="EK8" s="417">
        <v>47500</v>
      </c>
      <c r="EL8" s="11"/>
      <c r="EM8" s="11"/>
      <c r="EN8" s="11"/>
      <c r="EO8" s="11"/>
      <c r="EP8" s="11"/>
      <c r="EQ8" s="11"/>
      <c r="ER8" s="11"/>
      <c r="ES8" s="11"/>
      <c r="ET8" s="11"/>
    </row>
    <row r="9" spans="1:150" ht="148.5">
      <c r="A9" s="459">
        <v>2</v>
      </c>
      <c r="B9" s="483" t="s">
        <v>1299</v>
      </c>
      <c r="C9" s="483" t="s">
        <v>1300</v>
      </c>
      <c r="D9" s="483" t="s">
        <v>1105</v>
      </c>
      <c r="E9" s="484">
        <v>42500</v>
      </c>
      <c r="F9" s="484">
        <v>5000</v>
      </c>
      <c r="G9" s="357">
        <f t="shared" ref="G9:G20" si="0">SUM(E9:F9)</f>
        <v>47500</v>
      </c>
      <c r="H9" s="278"/>
      <c r="I9" s="437">
        <f t="shared" ref="I9:I20" si="1">SUM(J9-G9/20)</f>
        <v>374.0625</v>
      </c>
      <c r="J9" s="280">
        <f t="shared" ref="J9:J20" si="2">SUM((G9*6*21)/(8*20*100))+(G9/20)</f>
        <v>2749.0625</v>
      </c>
      <c r="K9" s="485" t="s">
        <v>1301</v>
      </c>
      <c r="L9" s="351">
        <v>2</v>
      </c>
      <c r="M9" s="437">
        <f t="shared" ref="M9:M19" si="3">SUM(L9*I9)</f>
        <v>748.125</v>
      </c>
      <c r="N9" s="280">
        <f t="shared" ref="N9:N19" si="4">SUM(L9*J9)</f>
        <v>5498.125</v>
      </c>
      <c r="O9" s="279">
        <f t="shared" ref="O9:O19" si="5">SUM(P9:Q9)</f>
        <v>3038</v>
      </c>
      <c r="P9" s="279">
        <f t="shared" ref="P9:R19" si="6">SUM(U9,Z9,AE9,AJ9,AO9,AT9,AY9,BD9,BI9,BN9,BS9,BX9,CC9,CH9,CM9,CR9,CW9,DB9,DG9,DL9)</f>
        <v>2375</v>
      </c>
      <c r="Q9" s="279">
        <f t="shared" si="6"/>
        <v>663</v>
      </c>
      <c r="R9" s="279">
        <f t="shared" si="6"/>
        <v>0</v>
      </c>
      <c r="S9" s="477" t="s">
        <v>1298</v>
      </c>
      <c r="T9" s="366" t="s">
        <v>995</v>
      </c>
      <c r="U9" s="305">
        <v>2375</v>
      </c>
      <c r="V9" s="305">
        <v>663</v>
      </c>
      <c r="W9" s="305"/>
      <c r="X9" s="296">
        <f t="shared" ref="X9:X19" si="7">SUM(U9:W9)</f>
        <v>3038</v>
      </c>
      <c r="Y9" s="305"/>
      <c r="Z9" s="305"/>
      <c r="AA9" s="305"/>
      <c r="AB9" s="305"/>
      <c r="AC9" s="296"/>
      <c r="AD9" s="305"/>
      <c r="AE9" s="305"/>
      <c r="AF9" s="305"/>
      <c r="AG9" s="305"/>
      <c r="AH9" s="305"/>
      <c r="AI9" s="305"/>
      <c r="AJ9" s="305"/>
      <c r="AK9" s="305"/>
      <c r="AL9" s="305"/>
      <c r="AM9" s="305"/>
      <c r="AN9" s="305"/>
      <c r="AO9" s="305"/>
      <c r="AP9" s="305"/>
      <c r="AQ9" s="305"/>
      <c r="AR9" s="305"/>
      <c r="AS9" s="305"/>
      <c r="AT9" s="305"/>
      <c r="AU9" s="305"/>
      <c r="AV9" s="305"/>
      <c r="AW9" s="305"/>
      <c r="AX9" s="305"/>
      <c r="AY9" s="305"/>
      <c r="AZ9" s="305"/>
      <c r="BA9" s="305"/>
      <c r="BB9" s="305"/>
      <c r="BC9" s="305"/>
      <c r="BD9" s="305"/>
      <c r="BE9" s="305"/>
      <c r="BF9" s="305"/>
      <c r="BG9" s="305"/>
      <c r="BH9" s="305"/>
      <c r="BI9" s="305"/>
      <c r="BJ9" s="305"/>
      <c r="BK9" s="305"/>
      <c r="BL9" s="305"/>
      <c r="BM9" s="305"/>
      <c r="BN9" s="305"/>
      <c r="BO9" s="305"/>
      <c r="BP9" s="305"/>
      <c r="BQ9" s="305"/>
      <c r="BR9" s="305"/>
      <c r="BS9" s="305"/>
      <c r="BT9" s="305"/>
      <c r="BU9" s="305"/>
      <c r="BV9" s="305"/>
      <c r="BW9" s="305"/>
      <c r="BX9" s="305"/>
      <c r="BY9" s="305"/>
      <c r="BZ9" s="305"/>
      <c r="CA9" s="305"/>
      <c r="CB9" s="305"/>
      <c r="CC9" s="305"/>
      <c r="CD9" s="305"/>
      <c r="CE9" s="305"/>
      <c r="CF9" s="305"/>
      <c r="CG9" s="305"/>
      <c r="CH9" s="305"/>
      <c r="CI9" s="305"/>
      <c r="CJ9" s="305"/>
      <c r="CK9" s="305"/>
      <c r="CL9" s="305"/>
      <c r="CM9" s="305"/>
      <c r="CN9" s="305"/>
      <c r="CO9" s="305"/>
      <c r="CP9" s="305"/>
      <c r="CQ9" s="305"/>
      <c r="CR9" s="305"/>
      <c r="CS9" s="305"/>
      <c r="CT9" s="305"/>
      <c r="CU9" s="305"/>
      <c r="CV9" s="305"/>
      <c r="CW9" s="305"/>
      <c r="CX9" s="305"/>
      <c r="CY9" s="305"/>
      <c r="CZ9" s="305"/>
      <c r="DA9" s="305"/>
      <c r="DB9" s="305"/>
      <c r="DC9" s="305"/>
      <c r="DD9" s="305"/>
      <c r="DE9" s="305"/>
      <c r="DF9" s="305"/>
      <c r="DG9" s="305"/>
      <c r="DH9" s="305"/>
      <c r="DI9" s="305"/>
      <c r="DJ9" s="305"/>
      <c r="DK9" s="305"/>
      <c r="DL9" s="305"/>
      <c r="DM9" s="305"/>
      <c r="DN9" s="305"/>
      <c r="DO9" s="339"/>
      <c r="DP9" s="354">
        <v>1</v>
      </c>
      <c r="DQ9" s="305">
        <v>47500</v>
      </c>
      <c r="DR9" s="305"/>
      <c r="DS9" s="305"/>
      <c r="DT9" s="305">
        <v>1</v>
      </c>
      <c r="DU9" s="305">
        <v>47500</v>
      </c>
      <c r="DV9" s="305"/>
      <c r="DW9" s="305"/>
      <c r="DX9" s="305"/>
      <c r="DY9" s="305"/>
      <c r="DZ9" s="305"/>
      <c r="EA9" s="305"/>
      <c r="EB9" s="305"/>
      <c r="EC9" s="305"/>
      <c r="ED9" s="305"/>
      <c r="EE9" s="305"/>
      <c r="EF9" s="423">
        <f t="shared" ref="EF9:EG19" si="8">SUM(ED9,EB9,DZ9,DX9,DV9,DT9)</f>
        <v>1</v>
      </c>
      <c r="EG9" s="423">
        <f t="shared" si="8"/>
        <v>47500</v>
      </c>
      <c r="EH9" s="417"/>
      <c r="EI9" s="417"/>
      <c r="EJ9" s="417">
        <v>1</v>
      </c>
      <c r="EK9" s="417">
        <v>47500</v>
      </c>
      <c r="EL9" s="11"/>
      <c r="EM9" s="11"/>
      <c r="EN9" s="11"/>
      <c r="EO9" s="11"/>
      <c r="EP9" s="11"/>
      <c r="EQ9" s="11"/>
      <c r="ER9" s="11"/>
      <c r="ES9" s="11"/>
      <c r="ET9" s="11"/>
    </row>
    <row r="10" spans="1:150" ht="115.5">
      <c r="A10" s="459">
        <v>3</v>
      </c>
      <c r="B10" s="483" t="s">
        <v>1302</v>
      </c>
      <c r="C10" s="483" t="s">
        <v>1303</v>
      </c>
      <c r="D10" s="483" t="s">
        <v>1105</v>
      </c>
      <c r="E10" s="484">
        <v>42500</v>
      </c>
      <c r="F10" s="484">
        <v>5000</v>
      </c>
      <c r="G10" s="357">
        <f t="shared" si="0"/>
        <v>47500</v>
      </c>
      <c r="H10" s="278"/>
      <c r="I10" s="437">
        <f t="shared" si="1"/>
        <v>374.0625</v>
      </c>
      <c r="J10" s="280">
        <f t="shared" si="2"/>
        <v>2749.0625</v>
      </c>
      <c r="K10" s="485" t="s">
        <v>1304</v>
      </c>
      <c r="L10" s="351">
        <v>2</v>
      </c>
      <c r="M10" s="437">
        <f t="shared" si="3"/>
        <v>748.125</v>
      </c>
      <c r="N10" s="280">
        <f t="shared" si="4"/>
        <v>5498.125</v>
      </c>
      <c r="O10" s="279">
        <f t="shared" si="5"/>
        <v>3038</v>
      </c>
      <c r="P10" s="279">
        <f t="shared" si="6"/>
        <v>2375</v>
      </c>
      <c r="Q10" s="279">
        <f t="shared" si="6"/>
        <v>663</v>
      </c>
      <c r="R10" s="279">
        <f t="shared" si="6"/>
        <v>0</v>
      </c>
      <c r="S10" s="477" t="s">
        <v>1298</v>
      </c>
      <c r="T10" s="366" t="s">
        <v>995</v>
      </c>
      <c r="U10" s="305">
        <v>2375</v>
      </c>
      <c r="V10" s="305">
        <v>663</v>
      </c>
      <c r="W10" s="305"/>
      <c r="X10" s="296">
        <f t="shared" si="7"/>
        <v>3038</v>
      </c>
      <c r="Y10" s="305"/>
      <c r="Z10" s="305"/>
      <c r="AA10" s="305"/>
      <c r="AB10" s="305"/>
      <c r="AC10" s="296"/>
      <c r="AD10" s="305"/>
      <c r="AE10" s="305"/>
      <c r="AF10" s="305"/>
      <c r="AG10" s="305"/>
      <c r="AH10" s="305"/>
      <c r="AI10" s="305"/>
      <c r="AJ10" s="305"/>
      <c r="AK10" s="305"/>
      <c r="AL10" s="305"/>
      <c r="AM10" s="305"/>
      <c r="AN10" s="305"/>
      <c r="AO10" s="305"/>
      <c r="AP10" s="305"/>
      <c r="AQ10" s="305"/>
      <c r="AR10" s="305"/>
      <c r="AS10" s="305"/>
      <c r="AT10" s="305"/>
      <c r="AU10" s="305"/>
      <c r="AV10" s="305"/>
      <c r="AW10" s="305"/>
      <c r="AX10" s="305"/>
      <c r="AY10" s="305"/>
      <c r="AZ10" s="305"/>
      <c r="BA10" s="305"/>
      <c r="BB10" s="305"/>
      <c r="BC10" s="305"/>
      <c r="BD10" s="305"/>
      <c r="BE10" s="305"/>
      <c r="BF10" s="305"/>
      <c r="BG10" s="305"/>
      <c r="BH10" s="305"/>
      <c r="BI10" s="305"/>
      <c r="BJ10" s="305"/>
      <c r="BK10" s="305"/>
      <c r="BL10" s="305"/>
      <c r="BM10" s="305"/>
      <c r="BN10" s="305"/>
      <c r="BO10" s="305"/>
      <c r="BP10" s="305"/>
      <c r="BQ10" s="305"/>
      <c r="BR10" s="305"/>
      <c r="BS10" s="305"/>
      <c r="BT10" s="305"/>
      <c r="BU10" s="305"/>
      <c r="BV10" s="305"/>
      <c r="BW10" s="305"/>
      <c r="BX10" s="305"/>
      <c r="BY10" s="305"/>
      <c r="BZ10" s="305"/>
      <c r="CA10" s="305"/>
      <c r="CB10" s="305"/>
      <c r="CC10" s="305"/>
      <c r="CD10" s="305"/>
      <c r="CE10" s="305"/>
      <c r="CF10" s="305"/>
      <c r="CG10" s="305"/>
      <c r="CH10" s="305"/>
      <c r="CI10" s="305"/>
      <c r="CJ10" s="305"/>
      <c r="CK10" s="305"/>
      <c r="CL10" s="305"/>
      <c r="CM10" s="305"/>
      <c r="CN10" s="305"/>
      <c r="CO10" s="305"/>
      <c r="CP10" s="305"/>
      <c r="CQ10" s="305"/>
      <c r="CR10" s="305"/>
      <c r="CS10" s="305"/>
      <c r="CT10" s="305"/>
      <c r="CU10" s="305"/>
      <c r="CV10" s="305"/>
      <c r="CW10" s="305"/>
      <c r="CX10" s="305"/>
      <c r="CY10" s="305"/>
      <c r="CZ10" s="305"/>
      <c r="DA10" s="305"/>
      <c r="DB10" s="305"/>
      <c r="DC10" s="305"/>
      <c r="DD10" s="305"/>
      <c r="DE10" s="305"/>
      <c r="DF10" s="305"/>
      <c r="DG10" s="305"/>
      <c r="DH10" s="305"/>
      <c r="DI10" s="305"/>
      <c r="DJ10" s="305"/>
      <c r="DK10" s="305"/>
      <c r="DL10" s="305"/>
      <c r="DM10" s="305"/>
      <c r="DN10" s="305"/>
      <c r="DO10" s="339"/>
      <c r="DP10" s="354">
        <v>1</v>
      </c>
      <c r="DQ10" s="305">
        <v>47500</v>
      </c>
      <c r="DR10" s="305"/>
      <c r="DS10" s="305"/>
      <c r="DT10" s="305">
        <v>1</v>
      </c>
      <c r="DU10" s="305">
        <v>47500</v>
      </c>
      <c r="DV10" s="305"/>
      <c r="DW10" s="305"/>
      <c r="DX10" s="305"/>
      <c r="DY10" s="305"/>
      <c r="DZ10" s="305"/>
      <c r="EA10" s="305"/>
      <c r="EB10" s="305"/>
      <c r="EC10" s="305"/>
      <c r="ED10" s="305"/>
      <c r="EE10" s="305"/>
      <c r="EF10" s="423">
        <f t="shared" si="8"/>
        <v>1</v>
      </c>
      <c r="EG10" s="423">
        <f t="shared" si="8"/>
        <v>47500</v>
      </c>
      <c r="EH10" s="417">
        <v>1</v>
      </c>
      <c r="EI10" s="417">
        <v>47500</v>
      </c>
      <c r="EJ10" s="417"/>
      <c r="EK10" s="417"/>
      <c r="EL10" s="11"/>
      <c r="EM10" s="11"/>
      <c r="EN10" s="11"/>
      <c r="EO10" s="11"/>
      <c r="EP10" s="11"/>
      <c r="EQ10" s="11"/>
      <c r="ER10" s="11"/>
      <c r="ES10" s="11"/>
      <c r="ET10" s="11"/>
    </row>
    <row r="11" spans="1:150" ht="99">
      <c r="A11" s="459">
        <v>4</v>
      </c>
      <c r="B11" s="483" t="s">
        <v>1305</v>
      </c>
      <c r="C11" s="483" t="s">
        <v>1306</v>
      </c>
      <c r="D11" s="483" t="s">
        <v>1105</v>
      </c>
      <c r="E11" s="484">
        <v>42500</v>
      </c>
      <c r="F11" s="484">
        <v>5000</v>
      </c>
      <c r="G11" s="357">
        <f t="shared" si="0"/>
        <v>47500</v>
      </c>
      <c r="H11" s="278"/>
      <c r="I11" s="437">
        <f t="shared" si="1"/>
        <v>374.0625</v>
      </c>
      <c r="J11" s="280">
        <f t="shared" si="2"/>
        <v>2749.0625</v>
      </c>
      <c r="K11" s="485" t="s">
        <v>1307</v>
      </c>
      <c r="L11" s="351">
        <v>2</v>
      </c>
      <c r="M11" s="437">
        <f t="shared" si="3"/>
        <v>748.125</v>
      </c>
      <c r="N11" s="280">
        <f t="shared" si="4"/>
        <v>5498.125</v>
      </c>
      <c r="O11" s="279">
        <f t="shared" si="5"/>
        <v>3038</v>
      </c>
      <c r="P11" s="279">
        <f t="shared" si="6"/>
        <v>2375</v>
      </c>
      <c r="Q11" s="279">
        <f t="shared" si="6"/>
        <v>663</v>
      </c>
      <c r="R11" s="279">
        <f t="shared" si="6"/>
        <v>0</v>
      </c>
      <c r="S11" s="477" t="s">
        <v>1298</v>
      </c>
      <c r="T11" s="366" t="s">
        <v>995</v>
      </c>
      <c r="U11" s="305">
        <v>2375</v>
      </c>
      <c r="V11" s="305">
        <v>663</v>
      </c>
      <c r="W11" s="305"/>
      <c r="X11" s="296">
        <f t="shared" si="7"/>
        <v>3038</v>
      </c>
      <c r="Y11" s="305"/>
      <c r="Z11" s="305"/>
      <c r="AA11" s="305"/>
      <c r="AB11" s="305"/>
      <c r="AC11" s="296"/>
      <c r="AD11" s="305"/>
      <c r="AE11" s="305"/>
      <c r="AF11" s="305"/>
      <c r="AG11" s="305"/>
      <c r="AH11" s="305"/>
      <c r="AI11" s="305"/>
      <c r="AJ11" s="305"/>
      <c r="AK11" s="305"/>
      <c r="AL11" s="305"/>
      <c r="AM11" s="305"/>
      <c r="AN11" s="305"/>
      <c r="AO11" s="305"/>
      <c r="AP11" s="305"/>
      <c r="AQ11" s="305"/>
      <c r="AR11" s="305"/>
      <c r="AS11" s="305"/>
      <c r="AT11" s="305"/>
      <c r="AU11" s="305"/>
      <c r="AV11" s="305"/>
      <c r="AW11" s="305"/>
      <c r="AX11" s="305"/>
      <c r="AY11" s="305"/>
      <c r="AZ11" s="305"/>
      <c r="BA11" s="305"/>
      <c r="BB11" s="305"/>
      <c r="BC11" s="305"/>
      <c r="BD11" s="305"/>
      <c r="BE11" s="305"/>
      <c r="BF11" s="305"/>
      <c r="BG11" s="305"/>
      <c r="BH11" s="305"/>
      <c r="BI11" s="305"/>
      <c r="BJ11" s="305"/>
      <c r="BK11" s="305"/>
      <c r="BL11" s="305"/>
      <c r="BM11" s="305"/>
      <c r="BN11" s="305"/>
      <c r="BO11" s="305"/>
      <c r="BP11" s="305"/>
      <c r="BQ11" s="305"/>
      <c r="BR11" s="305"/>
      <c r="BS11" s="305"/>
      <c r="BT11" s="305"/>
      <c r="BU11" s="305"/>
      <c r="BV11" s="305"/>
      <c r="BW11" s="305"/>
      <c r="BX11" s="305"/>
      <c r="BY11" s="305"/>
      <c r="BZ11" s="305"/>
      <c r="CA11" s="305"/>
      <c r="CB11" s="305"/>
      <c r="CC11" s="305"/>
      <c r="CD11" s="305"/>
      <c r="CE11" s="305"/>
      <c r="CF11" s="305"/>
      <c r="CG11" s="305"/>
      <c r="CH11" s="305"/>
      <c r="CI11" s="305"/>
      <c r="CJ11" s="305"/>
      <c r="CK11" s="305"/>
      <c r="CL11" s="305"/>
      <c r="CM11" s="305"/>
      <c r="CN11" s="305"/>
      <c r="CO11" s="305"/>
      <c r="CP11" s="305"/>
      <c r="CQ11" s="305"/>
      <c r="CR11" s="305"/>
      <c r="CS11" s="305"/>
      <c r="CT11" s="305"/>
      <c r="CU11" s="305"/>
      <c r="CV11" s="305"/>
      <c r="CW11" s="305"/>
      <c r="CX11" s="305"/>
      <c r="CY11" s="305"/>
      <c r="CZ11" s="305"/>
      <c r="DA11" s="305"/>
      <c r="DB11" s="305"/>
      <c r="DC11" s="305"/>
      <c r="DD11" s="305"/>
      <c r="DE11" s="305"/>
      <c r="DF11" s="305"/>
      <c r="DG11" s="305"/>
      <c r="DH11" s="305"/>
      <c r="DI11" s="305"/>
      <c r="DJ11" s="305"/>
      <c r="DK11" s="305"/>
      <c r="DL11" s="305"/>
      <c r="DM11" s="305"/>
      <c r="DN11" s="305"/>
      <c r="DO11" s="339"/>
      <c r="DP11" s="354">
        <v>1</v>
      </c>
      <c r="DQ11" s="305">
        <v>47500</v>
      </c>
      <c r="DR11" s="305"/>
      <c r="DS11" s="305"/>
      <c r="DT11" s="305">
        <v>1</v>
      </c>
      <c r="DU11" s="305">
        <v>47500</v>
      </c>
      <c r="DV11" s="305"/>
      <c r="DW11" s="305"/>
      <c r="DX11" s="305"/>
      <c r="DY11" s="305"/>
      <c r="DZ11" s="305"/>
      <c r="EA11" s="305"/>
      <c r="EB11" s="305"/>
      <c r="EC11" s="305"/>
      <c r="ED11" s="305"/>
      <c r="EE11" s="305"/>
      <c r="EF11" s="423">
        <f t="shared" si="8"/>
        <v>1</v>
      </c>
      <c r="EG11" s="423">
        <f t="shared" si="8"/>
        <v>47500</v>
      </c>
      <c r="EH11" s="417"/>
      <c r="EI11" s="417"/>
      <c r="EJ11" s="417">
        <v>1</v>
      </c>
      <c r="EK11" s="417">
        <v>47500</v>
      </c>
      <c r="EL11" s="11"/>
      <c r="EM11" s="11"/>
      <c r="EN11" s="11"/>
      <c r="EO11" s="11"/>
      <c r="EP11" s="11"/>
      <c r="EQ11" s="11"/>
      <c r="ER11" s="11"/>
      <c r="ES11" s="11"/>
      <c r="ET11" s="11"/>
    </row>
    <row r="12" spans="1:150" ht="66">
      <c r="A12" s="459">
        <v>5</v>
      </c>
      <c r="B12" s="483" t="s">
        <v>1308</v>
      </c>
      <c r="C12" s="483" t="s">
        <v>1309</v>
      </c>
      <c r="D12" s="483" t="s">
        <v>1310</v>
      </c>
      <c r="E12" s="484">
        <v>42500</v>
      </c>
      <c r="F12" s="484">
        <v>5000</v>
      </c>
      <c r="G12" s="357">
        <f t="shared" si="0"/>
        <v>47500</v>
      </c>
      <c r="H12" s="278"/>
      <c r="I12" s="437">
        <f t="shared" si="1"/>
        <v>374.0625</v>
      </c>
      <c r="J12" s="280">
        <f t="shared" si="2"/>
        <v>2749.0625</v>
      </c>
      <c r="K12" s="485" t="s">
        <v>1311</v>
      </c>
      <c r="L12" s="351">
        <v>2</v>
      </c>
      <c r="M12" s="437">
        <f t="shared" si="3"/>
        <v>748.125</v>
      </c>
      <c r="N12" s="280">
        <f t="shared" si="4"/>
        <v>5498.125</v>
      </c>
      <c r="O12" s="279">
        <f t="shared" si="5"/>
        <v>0</v>
      </c>
      <c r="P12" s="279">
        <f t="shared" si="6"/>
        <v>0</v>
      </c>
      <c r="Q12" s="279">
        <f t="shared" si="6"/>
        <v>0</v>
      </c>
      <c r="R12" s="279">
        <f t="shared" si="6"/>
        <v>0</v>
      </c>
      <c r="S12" s="477" t="s">
        <v>1298</v>
      </c>
      <c r="T12" s="366"/>
      <c r="U12" s="305"/>
      <c r="V12" s="305"/>
      <c r="W12" s="305"/>
      <c r="X12" s="296">
        <f t="shared" si="7"/>
        <v>0</v>
      </c>
      <c r="Y12" s="305"/>
      <c r="Z12" s="305"/>
      <c r="AA12" s="305"/>
      <c r="AB12" s="305"/>
      <c r="AC12" s="296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5"/>
      <c r="AP12" s="305"/>
      <c r="AQ12" s="305"/>
      <c r="AR12" s="305"/>
      <c r="AS12" s="305"/>
      <c r="AT12" s="305"/>
      <c r="AU12" s="305"/>
      <c r="AV12" s="305"/>
      <c r="AW12" s="305"/>
      <c r="AX12" s="305"/>
      <c r="AY12" s="305"/>
      <c r="AZ12" s="305"/>
      <c r="BA12" s="305"/>
      <c r="BB12" s="305"/>
      <c r="BC12" s="305"/>
      <c r="BD12" s="305"/>
      <c r="BE12" s="305"/>
      <c r="BF12" s="305"/>
      <c r="BG12" s="305"/>
      <c r="BH12" s="305"/>
      <c r="BI12" s="305"/>
      <c r="BJ12" s="305"/>
      <c r="BK12" s="305"/>
      <c r="BL12" s="305"/>
      <c r="BM12" s="305"/>
      <c r="BN12" s="305"/>
      <c r="BO12" s="305"/>
      <c r="BP12" s="305"/>
      <c r="BQ12" s="305"/>
      <c r="BR12" s="305"/>
      <c r="BS12" s="305"/>
      <c r="BT12" s="305"/>
      <c r="BU12" s="305"/>
      <c r="BV12" s="305"/>
      <c r="BW12" s="305"/>
      <c r="BX12" s="305"/>
      <c r="BY12" s="305"/>
      <c r="BZ12" s="305"/>
      <c r="CA12" s="305"/>
      <c r="CB12" s="305"/>
      <c r="CC12" s="305"/>
      <c r="CD12" s="305"/>
      <c r="CE12" s="305"/>
      <c r="CF12" s="305"/>
      <c r="CG12" s="305"/>
      <c r="CH12" s="305"/>
      <c r="CI12" s="305"/>
      <c r="CJ12" s="305"/>
      <c r="CK12" s="305"/>
      <c r="CL12" s="305"/>
      <c r="CM12" s="305"/>
      <c r="CN12" s="305"/>
      <c r="CO12" s="305"/>
      <c r="CP12" s="305"/>
      <c r="CQ12" s="305"/>
      <c r="CR12" s="305"/>
      <c r="CS12" s="305"/>
      <c r="CT12" s="305"/>
      <c r="CU12" s="305"/>
      <c r="CV12" s="305"/>
      <c r="CW12" s="305"/>
      <c r="CX12" s="305"/>
      <c r="CY12" s="305"/>
      <c r="CZ12" s="305"/>
      <c r="DA12" s="305"/>
      <c r="DB12" s="305"/>
      <c r="DC12" s="305"/>
      <c r="DD12" s="305"/>
      <c r="DE12" s="305"/>
      <c r="DF12" s="305"/>
      <c r="DG12" s="305"/>
      <c r="DH12" s="305"/>
      <c r="DI12" s="305"/>
      <c r="DJ12" s="305"/>
      <c r="DK12" s="305"/>
      <c r="DL12" s="305"/>
      <c r="DM12" s="305"/>
      <c r="DN12" s="305"/>
      <c r="DO12" s="339"/>
      <c r="DP12" s="354">
        <v>1</v>
      </c>
      <c r="DQ12" s="305">
        <v>47500</v>
      </c>
      <c r="DR12" s="305"/>
      <c r="DS12" s="305"/>
      <c r="DT12" s="305"/>
      <c r="DU12" s="305"/>
      <c r="DV12" s="305">
        <v>1</v>
      </c>
      <c r="DW12" s="305">
        <v>47500</v>
      </c>
      <c r="DX12" s="305"/>
      <c r="DY12" s="305"/>
      <c r="DZ12" s="305"/>
      <c r="EA12" s="305"/>
      <c r="EB12" s="305"/>
      <c r="EC12" s="305"/>
      <c r="ED12" s="305"/>
      <c r="EE12" s="305"/>
      <c r="EF12" s="423">
        <f t="shared" si="8"/>
        <v>1</v>
      </c>
      <c r="EG12" s="423">
        <f t="shared" si="8"/>
        <v>47500</v>
      </c>
      <c r="EH12" s="417">
        <v>1</v>
      </c>
      <c r="EI12" s="417">
        <v>47500</v>
      </c>
      <c r="EJ12" s="417"/>
      <c r="EK12" s="417"/>
      <c r="EL12" s="11"/>
      <c r="EM12" s="11"/>
      <c r="EN12" s="11"/>
      <c r="EO12" s="11"/>
      <c r="EP12" s="11"/>
      <c r="EQ12" s="11"/>
      <c r="ER12" s="11"/>
      <c r="ES12" s="11"/>
      <c r="ET12" s="11"/>
    </row>
    <row r="13" spans="1:150" ht="82.5">
      <c r="A13" s="459">
        <v>6</v>
      </c>
      <c r="B13" s="483" t="s">
        <v>1312</v>
      </c>
      <c r="C13" s="483" t="s">
        <v>1309</v>
      </c>
      <c r="D13" s="483" t="s">
        <v>1313</v>
      </c>
      <c r="E13" s="484">
        <v>42500</v>
      </c>
      <c r="F13" s="484">
        <v>5000</v>
      </c>
      <c r="G13" s="357">
        <f t="shared" si="0"/>
        <v>47500</v>
      </c>
      <c r="H13" s="278"/>
      <c r="I13" s="437">
        <f t="shared" si="1"/>
        <v>374.0625</v>
      </c>
      <c r="J13" s="280">
        <f t="shared" si="2"/>
        <v>2749.0625</v>
      </c>
      <c r="K13" s="485" t="s">
        <v>1314</v>
      </c>
      <c r="L13" s="351">
        <v>2</v>
      </c>
      <c r="M13" s="437">
        <f t="shared" si="3"/>
        <v>748.125</v>
      </c>
      <c r="N13" s="280">
        <f t="shared" si="4"/>
        <v>5498.125</v>
      </c>
      <c r="O13" s="279">
        <f t="shared" si="5"/>
        <v>3038</v>
      </c>
      <c r="P13" s="279">
        <f t="shared" si="6"/>
        <v>2375</v>
      </c>
      <c r="Q13" s="279">
        <f t="shared" si="6"/>
        <v>663</v>
      </c>
      <c r="R13" s="279">
        <f t="shared" si="6"/>
        <v>0</v>
      </c>
      <c r="S13" s="477" t="s">
        <v>1298</v>
      </c>
      <c r="T13" s="366" t="s">
        <v>995</v>
      </c>
      <c r="U13" s="305">
        <v>2375</v>
      </c>
      <c r="V13" s="305">
        <v>663</v>
      </c>
      <c r="W13" s="305"/>
      <c r="X13" s="296">
        <f t="shared" si="7"/>
        <v>3038</v>
      </c>
      <c r="Y13" s="305"/>
      <c r="Z13" s="305"/>
      <c r="AA13" s="305"/>
      <c r="AB13" s="305"/>
      <c r="AC13" s="296"/>
      <c r="AD13" s="305"/>
      <c r="AE13" s="305"/>
      <c r="AF13" s="305"/>
      <c r="AG13" s="305"/>
      <c r="AH13" s="305"/>
      <c r="AI13" s="305"/>
      <c r="AJ13" s="305"/>
      <c r="AK13" s="305"/>
      <c r="AL13" s="305"/>
      <c r="AM13" s="305"/>
      <c r="AN13" s="305"/>
      <c r="AO13" s="305"/>
      <c r="AP13" s="305"/>
      <c r="AQ13" s="305"/>
      <c r="AR13" s="305"/>
      <c r="AS13" s="305"/>
      <c r="AT13" s="305"/>
      <c r="AU13" s="305"/>
      <c r="AV13" s="305"/>
      <c r="AW13" s="305"/>
      <c r="AX13" s="305"/>
      <c r="AY13" s="305"/>
      <c r="AZ13" s="305"/>
      <c r="BA13" s="305"/>
      <c r="BB13" s="305"/>
      <c r="BC13" s="305"/>
      <c r="BD13" s="305"/>
      <c r="BE13" s="305"/>
      <c r="BF13" s="305"/>
      <c r="BG13" s="305"/>
      <c r="BH13" s="305"/>
      <c r="BI13" s="305"/>
      <c r="BJ13" s="305"/>
      <c r="BK13" s="305"/>
      <c r="BL13" s="305"/>
      <c r="BM13" s="305"/>
      <c r="BN13" s="305"/>
      <c r="BO13" s="305"/>
      <c r="BP13" s="305"/>
      <c r="BQ13" s="305"/>
      <c r="BR13" s="305"/>
      <c r="BS13" s="305"/>
      <c r="BT13" s="305"/>
      <c r="BU13" s="305"/>
      <c r="BV13" s="305"/>
      <c r="BW13" s="305"/>
      <c r="BX13" s="305"/>
      <c r="BY13" s="305"/>
      <c r="BZ13" s="305"/>
      <c r="CA13" s="305"/>
      <c r="CB13" s="305"/>
      <c r="CC13" s="305"/>
      <c r="CD13" s="305"/>
      <c r="CE13" s="305"/>
      <c r="CF13" s="305"/>
      <c r="CG13" s="305"/>
      <c r="CH13" s="305"/>
      <c r="CI13" s="305"/>
      <c r="CJ13" s="305"/>
      <c r="CK13" s="305"/>
      <c r="CL13" s="305"/>
      <c r="CM13" s="305"/>
      <c r="CN13" s="305"/>
      <c r="CO13" s="305"/>
      <c r="CP13" s="305"/>
      <c r="CQ13" s="305"/>
      <c r="CR13" s="305"/>
      <c r="CS13" s="305"/>
      <c r="CT13" s="305"/>
      <c r="CU13" s="305"/>
      <c r="CV13" s="305"/>
      <c r="CW13" s="305"/>
      <c r="CX13" s="305"/>
      <c r="CY13" s="305"/>
      <c r="CZ13" s="305"/>
      <c r="DA13" s="305"/>
      <c r="DB13" s="305"/>
      <c r="DC13" s="305"/>
      <c r="DD13" s="305"/>
      <c r="DE13" s="305"/>
      <c r="DF13" s="305"/>
      <c r="DG13" s="305"/>
      <c r="DH13" s="305"/>
      <c r="DI13" s="305"/>
      <c r="DJ13" s="305"/>
      <c r="DK13" s="305"/>
      <c r="DL13" s="305"/>
      <c r="DM13" s="305"/>
      <c r="DN13" s="305"/>
      <c r="DO13" s="339"/>
      <c r="DP13" s="354">
        <v>1</v>
      </c>
      <c r="DQ13" s="305">
        <v>47500</v>
      </c>
      <c r="DR13" s="305"/>
      <c r="DS13" s="305"/>
      <c r="DT13" s="305">
        <v>1</v>
      </c>
      <c r="DU13" s="305">
        <v>47500</v>
      </c>
      <c r="DV13" s="305"/>
      <c r="DW13" s="305"/>
      <c r="DX13" s="305"/>
      <c r="DY13" s="305"/>
      <c r="DZ13" s="305"/>
      <c r="EA13" s="305"/>
      <c r="EB13" s="305"/>
      <c r="EC13" s="305"/>
      <c r="ED13" s="305"/>
      <c r="EE13" s="305"/>
      <c r="EF13" s="423">
        <f t="shared" si="8"/>
        <v>1</v>
      </c>
      <c r="EG13" s="423">
        <f t="shared" si="8"/>
        <v>47500</v>
      </c>
      <c r="EH13" s="417">
        <v>1</v>
      </c>
      <c r="EI13" s="417">
        <v>47500</v>
      </c>
      <c r="EJ13" s="417"/>
      <c r="EK13" s="417"/>
      <c r="EL13" s="11"/>
      <c r="EM13" s="11"/>
      <c r="EN13" s="11"/>
      <c r="EO13" s="11"/>
      <c r="EP13" s="11"/>
      <c r="EQ13" s="11"/>
      <c r="ER13" s="11"/>
      <c r="ES13" s="11"/>
      <c r="ET13" s="11"/>
    </row>
    <row r="14" spans="1:150" ht="148.5">
      <c r="A14" s="459">
        <v>7</v>
      </c>
      <c r="B14" s="483" t="s">
        <v>1315</v>
      </c>
      <c r="C14" s="483" t="s">
        <v>1316</v>
      </c>
      <c r="D14" s="483" t="s">
        <v>60</v>
      </c>
      <c r="E14" s="484">
        <v>42500</v>
      </c>
      <c r="F14" s="484">
        <v>5000</v>
      </c>
      <c r="G14" s="357">
        <f t="shared" si="0"/>
        <v>47500</v>
      </c>
      <c r="H14" s="278"/>
      <c r="I14" s="437">
        <f t="shared" si="1"/>
        <v>374.0625</v>
      </c>
      <c r="J14" s="280">
        <f t="shared" si="2"/>
        <v>2749.0625</v>
      </c>
      <c r="K14" s="485" t="s">
        <v>1317</v>
      </c>
      <c r="L14" s="351">
        <v>1</v>
      </c>
      <c r="M14" s="437">
        <f t="shared" si="3"/>
        <v>374.0625</v>
      </c>
      <c r="N14" s="280">
        <f t="shared" si="4"/>
        <v>2749.0625</v>
      </c>
      <c r="O14" s="279">
        <f t="shared" si="5"/>
        <v>0</v>
      </c>
      <c r="P14" s="279">
        <f t="shared" si="6"/>
        <v>0</v>
      </c>
      <c r="Q14" s="279">
        <f t="shared" si="6"/>
        <v>0</v>
      </c>
      <c r="R14" s="279">
        <f t="shared" si="6"/>
        <v>0</v>
      </c>
      <c r="S14" s="477">
        <v>40369</v>
      </c>
      <c r="T14" s="366"/>
      <c r="U14" s="305"/>
      <c r="V14" s="305"/>
      <c r="W14" s="305"/>
      <c r="X14" s="296">
        <f t="shared" si="7"/>
        <v>0</v>
      </c>
      <c r="Y14" s="305"/>
      <c r="Z14" s="305"/>
      <c r="AA14" s="305"/>
      <c r="AB14" s="305"/>
      <c r="AC14" s="296"/>
      <c r="AD14" s="305"/>
      <c r="AE14" s="305"/>
      <c r="AF14" s="305"/>
      <c r="AG14" s="305"/>
      <c r="AH14" s="305"/>
      <c r="AI14" s="305"/>
      <c r="AJ14" s="305"/>
      <c r="AK14" s="305"/>
      <c r="AL14" s="305"/>
      <c r="AM14" s="305"/>
      <c r="AN14" s="305"/>
      <c r="AO14" s="305"/>
      <c r="AP14" s="305"/>
      <c r="AQ14" s="305"/>
      <c r="AR14" s="305"/>
      <c r="AS14" s="305"/>
      <c r="AT14" s="305"/>
      <c r="AU14" s="305"/>
      <c r="AV14" s="305"/>
      <c r="AW14" s="305"/>
      <c r="AX14" s="305"/>
      <c r="AY14" s="305"/>
      <c r="AZ14" s="305"/>
      <c r="BA14" s="305"/>
      <c r="BB14" s="305"/>
      <c r="BC14" s="305"/>
      <c r="BD14" s="305"/>
      <c r="BE14" s="305"/>
      <c r="BF14" s="305"/>
      <c r="BG14" s="305"/>
      <c r="BH14" s="305"/>
      <c r="BI14" s="305"/>
      <c r="BJ14" s="305"/>
      <c r="BK14" s="305"/>
      <c r="BL14" s="305"/>
      <c r="BM14" s="305"/>
      <c r="BN14" s="305"/>
      <c r="BO14" s="305"/>
      <c r="BP14" s="305"/>
      <c r="BQ14" s="305"/>
      <c r="BR14" s="305"/>
      <c r="BS14" s="305"/>
      <c r="BT14" s="305"/>
      <c r="BU14" s="305"/>
      <c r="BV14" s="305"/>
      <c r="BW14" s="305"/>
      <c r="BX14" s="305"/>
      <c r="BY14" s="305"/>
      <c r="BZ14" s="305"/>
      <c r="CA14" s="305"/>
      <c r="CB14" s="305"/>
      <c r="CC14" s="305"/>
      <c r="CD14" s="305"/>
      <c r="CE14" s="305"/>
      <c r="CF14" s="305"/>
      <c r="CG14" s="305"/>
      <c r="CH14" s="305"/>
      <c r="CI14" s="305"/>
      <c r="CJ14" s="305"/>
      <c r="CK14" s="305"/>
      <c r="CL14" s="305"/>
      <c r="CM14" s="305"/>
      <c r="CN14" s="305"/>
      <c r="CO14" s="305"/>
      <c r="CP14" s="305"/>
      <c r="CQ14" s="305"/>
      <c r="CR14" s="305"/>
      <c r="CS14" s="305"/>
      <c r="CT14" s="305"/>
      <c r="CU14" s="305"/>
      <c r="CV14" s="305"/>
      <c r="CW14" s="305"/>
      <c r="CX14" s="305"/>
      <c r="CY14" s="305"/>
      <c r="CZ14" s="305"/>
      <c r="DA14" s="305"/>
      <c r="DB14" s="305"/>
      <c r="DC14" s="305"/>
      <c r="DD14" s="305"/>
      <c r="DE14" s="305"/>
      <c r="DF14" s="305"/>
      <c r="DG14" s="305"/>
      <c r="DH14" s="305"/>
      <c r="DI14" s="305"/>
      <c r="DJ14" s="305"/>
      <c r="DK14" s="305"/>
      <c r="DL14" s="305"/>
      <c r="DM14" s="305"/>
      <c r="DN14" s="305"/>
      <c r="DO14" s="339"/>
      <c r="DP14" s="354">
        <v>1</v>
      </c>
      <c r="DQ14" s="305">
        <v>47500</v>
      </c>
      <c r="DR14" s="305"/>
      <c r="DS14" s="305"/>
      <c r="DT14" s="305"/>
      <c r="DU14" s="305"/>
      <c r="DV14" s="305">
        <v>1</v>
      </c>
      <c r="DW14" s="305">
        <v>47500</v>
      </c>
      <c r="DX14" s="305"/>
      <c r="DY14" s="305"/>
      <c r="DZ14" s="305"/>
      <c r="EA14" s="305"/>
      <c r="EB14" s="305"/>
      <c r="EC14" s="305"/>
      <c r="ED14" s="305"/>
      <c r="EE14" s="305"/>
      <c r="EF14" s="423">
        <f t="shared" si="8"/>
        <v>1</v>
      </c>
      <c r="EG14" s="423">
        <f t="shared" si="8"/>
        <v>47500</v>
      </c>
      <c r="EH14" s="417">
        <v>1</v>
      </c>
      <c r="EI14" s="417">
        <v>47500</v>
      </c>
      <c r="EJ14" s="417"/>
      <c r="EK14" s="417"/>
      <c r="EL14" s="11"/>
      <c r="EM14" s="11"/>
      <c r="EN14" s="11"/>
      <c r="EO14" s="11"/>
      <c r="EP14" s="11"/>
      <c r="EQ14" s="11"/>
      <c r="ER14" s="11"/>
      <c r="ES14" s="11"/>
      <c r="ET14" s="11"/>
    </row>
    <row r="15" spans="1:150" ht="115.5">
      <c r="A15" s="459">
        <v>8</v>
      </c>
      <c r="B15" s="483" t="s">
        <v>1318</v>
      </c>
      <c r="C15" s="483" t="s">
        <v>1319</v>
      </c>
      <c r="D15" s="483" t="s">
        <v>60</v>
      </c>
      <c r="E15" s="484">
        <v>42500</v>
      </c>
      <c r="F15" s="484">
        <v>5000</v>
      </c>
      <c r="G15" s="357">
        <f t="shared" si="0"/>
        <v>47500</v>
      </c>
      <c r="H15" s="278"/>
      <c r="I15" s="437">
        <f t="shared" si="1"/>
        <v>374.0625</v>
      </c>
      <c r="J15" s="280">
        <f t="shared" si="2"/>
        <v>2749.0625</v>
      </c>
      <c r="K15" s="485" t="s">
        <v>1320</v>
      </c>
      <c r="L15" s="351">
        <v>1</v>
      </c>
      <c r="M15" s="437">
        <f t="shared" si="3"/>
        <v>374.0625</v>
      </c>
      <c r="N15" s="280">
        <f t="shared" si="4"/>
        <v>2749.0625</v>
      </c>
      <c r="O15" s="279">
        <f t="shared" si="5"/>
        <v>0</v>
      </c>
      <c r="P15" s="279">
        <f t="shared" si="6"/>
        <v>0</v>
      </c>
      <c r="Q15" s="279">
        <f t="shared" si="6"/>
        <v>0</v>
      </c>
      <c r="R15" s="279">
        <f t="shared" si="6"/>
        <v>0</v>
      </c>
      <c r="S15" s="477">
        <v>40369</v>
      </c>
      <c r="T15" s="366"/>
      <c r="U15" s="305"/>
      <c r="V15" s="305"/>
      <c r="W15" s="305"/>
      <c r="X15" s="296">
        <f t="shared" si="7"/>
        <v>0</v>
      </c>
      <c r="Y15" s="305"/>
      <c r="Z15" s="305"/>
      <c r="AA15" s="305"/>
      <c r="AB15" s="305"/>
      <c r="AC15" s="296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5"/>
      <c r="AP15" s="305"/>
      <c r="AQ15" s="305"/>
      <c r="AR15" s="305"/>
      <c r="AS15" s="305"/>
      <c r="AT15" s="305"/>
      <c r="AU15" s="305"/>
      <c r="AV15" s="305"/>
      <c r="AW15" s="305"/>
      <c r="AX15" s="305"/>
      <c r="AY15" s="305"/>
      <c r="AZ15" s="305"/>
      <c r="BA15" s="305"/>
      <c r="BB15" s="305"/>
      <c r="BC15" s="305"/>
      <c r="BD15" s="305"/>
      <c r="BE15" s="305"/>
      <c r="BF15" s="305"/>
      <c r="BG15" s="305"/>
      <c r="BH15" s="305"/>
      <c r="BI15" s="305"/>
      <c r="BJ15" s="305"/>
      <c r="BK15" s="305"/>
      <c r="BL15" s="305"/>
      <c r="BM15" s="305"/>
      <c r="BN15" s="305"/>
      <c r="BO15" s="305"/>
      <c r="BP15" s="305"/>
      <c r="BQ15" s="305"/>
      <c r="BR15" s="305"/>
      <c r="BS15" s="305"/>
      <c r="BT15" s="305"/>
      <c r="BU15" s="305"/>
      <c r="BV15" s="305"/>
      <c r="BW15" s="305"/>
      <c r="BX15" s="305"/>
      <c r="BY15" s="305"/>
      <c r="BZ15" s="305"/>
      <c r="CA15" s="305"/>
      <c r="CB15" s="305"/>
      <c r="CC15" s="305"/>
      <c r="CD15" s="305"/>
      <c r="CE15" s="305"/>
      <c r="CF15" s="305"/>
      <c r="CG15" s="305"/>
      <c r="CH15" s="305"/>
      <c r="CI15" s="305"/>
      <c r="CJ15" s="305"/>
      <c r="CK15" s="305"/>
      <c r="CL15" s="305"/>
      <c r="CM15" s="305"/>
      <c r="CN15" s="305"/>
      <c r="CO15" s="305"/>
      <c r="CP15" s="305"/>
      <c r="CQ15" s="305"/>
      <c r="CR15" s="305"/>
      <c r="CS15" s="305"/>
      <c r="CT15" s="305"/>
      <c r="CU15" s="305"/>
      <c r="CV15" s="305"/>
      <c r="CW15" s="305"/>
      <c r="CX15" s="305"/>
      <c r="CY15" s="305"/>
      <c r="CZ15" s="305"/>
      <c r="DA15" s="305"/>
      <c r="DB15" s="305"/>
      <c r="DC15" s="305"/>
      <c r="DD15" s="305"/>
      <c r="DE15" s="305"/>
      <c r="DF15" s="305"/>
      <c r="DG15" s="305"/>
      <c r="DH15" s="305"/>
      <c r="DI15" s="305"/>
      <c r="DJ15" s="305"/>
      <c r="DK15" s="305"/>
      <c r="DL15" s="305"/>
      <c r="DM15" s="305"/>
      <c r="DN15" s="305"/>
      <c r="DO15" s="339"/>
      <c r="DP15" s="354">
        <v>1</v>
      </c>
      <c r="DQ15" s="305">
        <v>47500</v>
      </c>
      <c r="DR15" s="305"/>
      <c r="DS15" s="305"/>
      <c r="DT15" s="305"/>
      <c r="DU15" s="305"/>
      <c r="DV15" s="305">
        <v>1</v>
      </c>
      <c r="DW15" s="305">
        <v>47500</v>
      </c>
      <c r="DX15" s="305"/>
      <c r="DY15" s="305"/>
      <c r="DZ15" s="305"/>
      <c r="EA15" s="305"/>
      <c r="EB15" s="305"/>
      <c r="EC15" s="305"/>
      <c r="ED15" s="305"/>
      <c r="EE15" s="305"/>
      <c r="EF15" s="423">
        <f t="shared" si="8"/>
        <v>1</v>
      </c>
      <c r="EG15" s="423">
        <f t="shared" si="8"/>
        <v>47500</v>
      </c>
      <c r="EH15" s="417">
        <v>1</v>
      </c>
      <c r="EI15" s="417">
        <v>47500</v>
      </c>
      <c r="EJ15" s="417"/>
      <c r="EK15" s="417"/>
      <c r="EL15" s="11"/>
      <c r="EM15" s="11"/>
      <c r="EN15" s="11"/>
      <c r="EO15" s="11"/>
      <c r="EP15" s="11"/>
      <c r="EQ15" s="11"/>
      <c r="ER15" s="11"/>
      <c r="ES15" s="11"/>
      <c r="ET15" s="11"/>
    </row>
    <row r="16" spans="1:150" ht="115.5">
      <c r="A16" s="459">
        <v>9</v>
      </c>
      <c r="B16" s="483" t="s">
        <v>1321</v>
      </c>
      <c r="C16" s="483" t="s">
        <v>1322</v>
      </c>
      <c r="D16" s="483" t="s">
        <v>1323</v>
      </c>
      <c r="E16" s="484">
        <v>42500</v>
      </c>
      <c r="F16" s="484">
        <v>5000</v>
      </c>
      <c r="G16" s="357">
        <f t="shared" si="0"/>
        <v>47500</v>
      </c>
      <c r="H16" s="278"/>
      <c r="I16" s="437">
        <f t="shared" si="1"/>
        <v>374.0625</v>
      </c>
      <c r="J16" s="280">
        <f t="shared" si="2"/>
        <v>2749.0625</v>
      </c>
      <c r="K16" s="485" t="s">
        <v>1324</v>
      </c>
      <c r="L16" s="351">
        <v>1</v>
      </c>
      <c r="M16" s="437">
        <f t="shared" si="3"/>
        <v>374.0625</v>
      </c>
      <c r="N16" s="280">
        <f t="shared" si="4"/>
        <v>2749.0625</v>
      </c>
      <c r="O16" s="279">
        <f t="shared" si="5"/>
        <v>0</v>
      </c>
      <c r="P16" s="279">
        <f t="shared" si="6"/>
        <v>0</v>
      </c>
      <c r="Q16" s="279">
        <f t="shared" si="6"/>
        <v>0</v>
      </c>
      <c r="R16" s="279">
        <f t="shared" si="6"/>
        <v>0</v>
      </c>
      <c r="S16" s="477">
        <v>40369</v>
      </c>
      <c r="T16" s="366"/>
      <c r="U16" s="305"/>
      <c r="V16" s="305"/>
      <c r="W16" s="305"/>
      <c r="X16" s="296">
        <f t="shared" si="7"/>
        <v>0</v>
      </c>
      <c r="Y16" s="305"/>
      <c r="Z16" s="305"/>
      <c r="AA16" s="305"/>
      <c r="AB16" s="305"/>
      <c r="AC16" s="296"/>
      <c r="AD16" s="305"/>
      <c r="AE16" s="305"/>
      <c r="AF16" s="305"/>
      <c r="AG16" s="305"/>
      <c r="AH16" s="305"/>
      <c r="AI16" s="305"/>
      <c r="AJ16" s="305"/>
      <c r="AK16" s="305"/>
      <c r="AL16" s="305"/>
      <c r="AM16" s="305"/>
      <c r="AN16" s="305"/>
      <c r="AO16" s="305"/>
      <c r="AP16" s="305"/>
      <c r="AQ16" s="305"/>
      <c r="AR16" s="305"/>
      <c r="AS16" s="305"/>
      <c r="AT16" s="305"/>
      <c r="AU16" s="305"/>
      <c r="AV16" s="305"/>
      <c r="AW16" s="305"/>
      <c r="AX16" s="305"/>
      <c r="AY16" s="305"/>
      <c r="AZ16" s="305"/>
      <c r="BA16" s="305"/>
      <c r="BB16" s="305"/>
      <c r="BC16" s="305"/>
      <c r="BD16" s="305"/>
      <c r="BE16" s="305"/>
      <c r="BF16" s="305"/>
      <c r="BG16" s="305"/>
      <c r="BH16" s="305"/>
      <c r="BI16" s="305"/>
      <c r="BJ16" s="305"/>
      <c r="BK16" s="305"/>
      <c r="BL16" s="305"/>
      <c r="BM16" s="305"/>
      <c r="BN16" s="305"/>
      <c r="BO16" s="305"/>
      <c r="BP16" s="305"/>
      <c r="BQ16" s="305"/>
      <c r="BR16" s="305"/>
      <c r="BS16" s="305"/>
      <c r="BT16" s="305"/>
      <c r="BU16" s="305"/>
      <c r="BV16" s="305"/>
      <c r="BW16" s="305"/>
      <c r="BX16" s="305"/>
      <c r="BY16" s="305"/>
      <c r="BZ16" s="305"/>
      <c r="CA16" s="305"/>
      <c r="CB16" s="305"/>
      <c r="CC16" s="305"/>
      <c r="CD16" s="305"/>
      <c r="CE16" s="305"/>
      <c r="CF16" s="305"/>
      <c r="CG16" s="305"/>
      <c r="CH16" s="305"/>
      <c r="CI16" s="305"/>
      <c r="CJ16" s="305"/>
      <c r="CK16" s="305"/>
      <c r="CL16" s="305"/>
      <c r="CM16" s="305"/>
      <c r="CN16" s="305"/>
      <c r="CO16" s="305"/>
      <c r="CP16" s="305"/>
      <c r="CQ16" s="305"/>
      <c r="CR16" s="305"/>
      <c r="CS16" s="305"/>
      <c r="CT16" s="305"/>
      <c r="CU16" s="305"/>
      <c r="CV16" s="305"/>
      <c r="CW16" s="305"/>
      <c r="CX16" s="305"/>
      <c r="CY16" s="305"/>
      <c r="CZ16" s="305"/>
      <c r="DA16" s="305"/>
      <c r="DB16" s="305"/>
      <c r="DC16" s="305"/>
      <c r="DD16" s="305"/>
      <c r="DE16" s="305"/>
      <c r="DF16" s="305"/>
      <c r="DG16" s="305"/>
      <c r="DH16" s="305"/>
      <c r="DI16" s="305"/>
      <c r="DJ16" s="305"/>
      <c r="DK16" s="305"/>
      <c r="DL16" s="305"/>
      <c r="DM16" s="305"/>
      <c r="DN16" s="305"/>
      <c r="DO16" s="339"/>
      <c r="DP16" s="354">
        <v>1</v>
      </c>
      <c r="DQ16" s="305">
        <v>47500</v>
      </c>
      <c r="DR16" s="305"/>
      <c r="DS16" s="305"/>
      <c r="DT16" s="305">
        <v>1</v>
      </c>
      <c r="DU16" s="305">
        <v>47500</v>
      </c>
      <c r="DV16" s="305"/>
      <c r="DW16" s="305"/>
      <c r="DX16" s="305"/>
      <c r="DY16" s="305"/>
      <c r="DZ16" s="305"/>
      <c r="EA16" s="305"/>
      <c r="EB16" s="305"/>
      <c r="EC16" s="305"/>
      <c r="ED16" s="305"/>
      <c r="EE16" s="305"/>
      <c r="EF16" s="423">
        <f t="shared" si="8"/>
        <v>1</v>
      </c>
      <c r="EG16" s="423">
        <f t="shared" si="8"/>
        <v>47500</v>
      </c>
      <c r="EH16" s="417">
        <v>1</v>
      </c>
      <c r="EI16" s="417">
        <v>47500</v>
      </c>
      <c r="EJ16" s="417"/>
      <c r="EK16" s="417"/>
      <c r="EL16" s="11"/>
      <c r="EM16" s="11"/>
      <c r="EN16" s="11"/>
      <c r="EO16" s="11"/>
      <c r="EP16" s="11"/>
      <c r="EQ16" s="11"/>
      <c r="ER16" s="11"/>
      <c r="ES16" s="11"/>
      <c r="ET16" s="11"/>
    </row>
    <row r="17" spans="1:150" ht="82.5">
      <c r="A17" s="459">
        <v>10</v>
      </c>
      <c r="B17" s="483" t="s">
        <v>1325</v>
      </c>
      <c r="C17" s="483" t="s">
        <v>1326</v>
      </c>
      <c r="D17" s="459" t="s">
        <v>1105</v>
      </c>
      <c r="E17" s="460">
        <v>42500</v>
      </c>
      <c r="F17" s="460">
        <v>5000</v>
      </c>
      <c r="G17" s="357">
        <f t="shared" si="0"/>
        <v>47500</v>
      </c>
      <c r="H17" s="278"/>
      <c r="I17" s="437">
        <f t="shared" si="1"/>
        <v>374.0625</v>
      </c>
      <c r="J17" s="280">
        <f t="shared" si="2"/>
        <v>2749.0625</v>
      </c>
      <c r="K17" s="486" t="s">
        <v>1327</v>
      </c>
      <c r="L17" s="351">
        <v>1</v>
      </c>
      <c r="M17" s="437">
        <f t="shared" si="3"/>
        <v>374.0625</v>
      </c>
      <c r="N17" s="280">
        <f t="shared" si="4"/>
        <v>2749.0625</v>
      </c>
      <c r="O17" s="279">
        <f t="shared" si="5"/>
        <v>0</v>
      </c>
      <c r="P17" s="279">
        <f t="shared" si="6"/>
        <v>0</v>
      </c>
      <c r="Q17" s="279">
        <f t="shared" si="6"/>
        <v>0</v>
      </c>
      <c r="R17" s="279">
        <f t="shared" si="6"/>
        <v>0</v>
      </c>
      <c r="S17" s="477">
        <v>40369</v>
      </c>
      <c r="T17" s="366"/>
      <c r="U17" s="305"/>
      <c r="V17" s="305"/>
      <c r="W17" s="305"/>
      <c r="X17" s="296">
        <f t="shared" si="7"/>
        <v>0</v>
      </c>
      <c r="Y17" s="305"/>
      <c r="Z17" s="305"/>
      <c r="AA17" s="305"/>
      <c r="AB17" s="305"/>
      <c r="AC17" s="296"/>
      <c r="AD17" s="305"/>
      <c r="AE17" s="305"/>
      <c r="AF17" s="305"/>
      <c r="AG17" s="305"/>
      <c r="AH17" s="305"/>
      <c r="AI17" s="305"/>
      <c r="AJ17" s="305"/>
      <c r="AK17" s="305"/>
      <c r="AL17" s="305"/>
      <c r="AM17" s="305"/>
      <c r="AN17" s="305"/>
      <c r="AO17" s="305"/>
      <c r="AP17" s="305"/>
      <c r="AQ17" s="305"/>
      <c r="AR17" s="305"/>
      <c r="AS17" s="305"/>
      <c r="AT17" s="305"/>
      <c r="AU17" s="305"/>
      <c r="AV17" s="305"/>
      <c r="AW17" s="305"/>
      <c r="AX17" s="305"/>
      <c r="AY17" s="305"/>
      <c r="AZ17" s="305"/>
      <c r="BA17" s="305"/>
      <c r="BB17" s="305"/>
      <c r="BC17" s="305"/>
      <c r="BD17" s="305"/>
      <c r="BE17" s="305"/>
      <c r="BF17" s="305"/>
      <c r="BG17" s="305"/>
      <c r="BH17" s="305"/>
      <c r="BI17" s="305"/>
      <c r="BJ17" s="305"/>
      <c r="BK17" s="305"/>
      <c r="BL17" s="305"/>
      <c r="BM17" s="305"/>
      <c r="BN17" s="305"/>
      <c r="BO17" s="305"/>
      <c r="BP17" s="305"/>
      <c r="BQ17" s="305"/>
      <c r="BR17" s="305"/>
      <c r="BS17" s="305"/>
      <c r="BT17" s="305"/>
      <c r="BU17" s="305"/>
      <c r="BV17" s="305"/>
      <c r="BW17" s="305"/>
      <c r="BX17" s="305"/>
      <c r="BY17" s="305"/>
      <c r="BZ17" s="305"/>
      <c r="CA17" s="305"/>
      <c r="CB17" s="305"/>
      <c r="CC17" s="305"/>
      <c r="CD17" s="305"/>
      <c r="CE17" s="305"/>
      <c r="CF17" s="305"/>
      <c r="CG17" s="305"/>
      <c r="CH17" s="305"/>
      <c r="CI17" s="305"/>
      <c r="CJ17" s="305"/>
      <c r="CK17" s="305"/>
      <c r="CL17" s="305"/>
      <c r="CM17" s="305"/>
      <c r="CN17" s="305"/>
      <c r="CO17" s="305"/>
      <c r="CP17" s="305"/>
      <c r="CQ17" s="305"/>
      <c r="CR17" s="305"/>
      <c r="CS17" s="305"/>
      <c r="CT17" s="305"/>
      <c r="CU17" s="305"/>
      <c r="CV17" s="305"/>
      <c r="CW17" s="305"/>
      <c r="CX17" s="305"/>
      <c r="CY17" s="305"/>
      <c r="CZ17" s="305"/>
      <c r="DA17" s="305"/>
      <c r="DB17" s="305"/>
      <c r="DC17" s="305"/>
      <c r="DD17" s="305"/>
      <c r="DE17" s="305"/>
      <c r="DF17" s="305"/>
      <c r="DG17" s="305"/>
      <c r="DH17" s="305"/>
      <c r="DI17" s="305"/>
      <c r="DJ17" s="305"/>
      <c r="DK17" s="305"/>
      <c r="DL17" s="305"/>
      <c r="DM17" s="305"/>
      <c r="DN17" s="305"/>
      <c r="DO17" s="339"/>
      <c r="DP17" s="354">
        <v>1</v>
      </c>
      <c r="DQ17" s="305">
        <v>47500</v>
      </c>
      <c r="DR17" s="305"/>
      <c r="DS17" s="305"/>
      <c r="DT17" s="305">
        <v>1</v>
      </c>
      <c r="DU17" s="305">
        <v>47500</v>
      </c>
      <c r="DV17" s="305"/>
      <c r="DW17" s="305"/>
      <c r="DX17" s="305"/>
      <c r="DY17" s="305"/>
      <c r="DZ17" s="305"/>
      <c r="EA17" s="305"/>
      <c r="EB17" s="305"/>
      <c r="EC17" s="305"/>
      <c r="ED17" s="305"/>
      <c r="EE17" s="305"/>
      <c r="EF17" s="423">
        <f t="shared" si="8"/>
        <v>1</v>
      </c>
      <c r="EG17" s="423">
        <f t="shared" si="8"/>
        <v>47500</v>
      </c>
      <c r="EH17" s="417"/>
      <c r="EI17" s="417"/>
      <c r="EJ17" s="417">
        <v>1</v>
      </c>
      <c r="EK17" s="417">
        <v>47500</v>
      </c>
      <c r="EL17" s="11"/>
      <c r="EM17" s="11"/>
      <c r="EN17" s="11"/>
      <c r="EO17" s="11"/>
      <c r="EP17" s="11"/>
      <c r="EQ17" s="11"/>
      <c r="ER17" s="11"/>
      <c r="ES17" s="11"/>
      <c r="ET17" s="11"/>
    </row>
    <row r="18" spans="1:150" ht="82.5">
      <c r="A18" s="459">
        <v>11</v>
      </c>
      <c r="B18" s="483" t="s">
        <v>1328</v>
      </c>
      <c r="C18" s="483" t="s">
        <v>1329</v>
      </c>
      <c r="D18" s="459" t="s">
        <v>1330</v>
      </c>
      <c r="E18" s="460">
        <v>42500</v>
      </c>
      <c r="F18" s="460">
        <v>5000</v>
      </c>
      <c r="G18" s="357">
        <f t="shared" si="0"/>
        <v>47500</v>
      </c>
      <c r="H18" s="278"/>
      <c r="I18" s="437">
        <f t="shared" si="1"/>
        <v>374.0625</v>
      </c>
      <c r="J18" s="280">
        <f t="shared" si="2"/>
        <v>2749.0625</v>
      </c>
      <c r="K18" s="486" t="s">
        <v>1331</v>
      </c>
      <c r="L18" s="351">
        <v>1</v>
      </c>
      <c r="M18" s="437">
        <f t="shared" si="3"/>
        <v>374.0625</v>
      </c>
      <c r="N18" s="280">
        <f t="shared" si="4"/>
        <v>2749.0625</v>
      </c>
      <c r="O18" s="279">
        <f t="shared" si="5"/>
        <v>0</v>
      </c>
      <c r="P18" s="279">
        <f t="shared" si="6"/>
        <v>0</v>
      </c>
      <c r="Q18" s="279">
        <f t="shared" si="6"/>
        <v>0</v>
      </c>
      <c r="R18" s="279">
        <f t="shared" si="6"/>
        <v>0</v>
      </c>
      <c r="S18" s="477">
        <v>40369</v>
      </c>
      <c r="T18" s="366"/>
      <c r="U18" s="305"/>
      <c r="V18" s="305"/>
      <c r="W18" s="305"/>
      <c r="X18" s="296">
        <f t="shared" si="7"/>
        <v>0</v>
      </c>
      <c r="Y18" s="305"/>
      <c r="Z18" s="305"/>
      <c r="AA18" s="305"/>
      <c r="AB18" s="305"/>
      <c r="AC18" s="296"/>
      <c r="AD18" s="305"/>
      <c r="AE18" s="305"/>
      <c r="AF18" s="305"/>
      <c r="AG18" s="305"/>
      <c r="AH18" s="305"/>
      <c r="AI18" s="305"/>
      <c r="AJ18" s="305"/>
      <c r="AK18" s="305"/>
      <c r="AL18" s="305"/>
      <c r="AM18" s="305"/>
      <c r="AN18" s="305"/>
      <c r="AO18" s="305"/>
      <c r="AP18" s="305"/>
      <c r="AQ18" s="305"/>
      <c r="AR18" s="305"/>
      <c r="AS18" s="305"/>
      <c r="AT18" s="305"/>
      <c r="AU18" s="305"/>
      <c r="AV18" s="305"/>
      <c r="AW18" s="305"/>
      <c r="AX18" s="305"/>
      <c r="AY18" s="305"/>
      <c r="AZ18" s="305"/>
      <c r="BA18" s="305"/>
      <c r="BB18" s="305"/>
      <c r="BC18" s="305"/>
      <c r="BD18" s="305"/>
      <c r="BE18" s="305"/>
      <c r="BF18" s="305"/>
      <c r="BG18" s="305"/>
      <c r="BH18" s="305"/>
      <c r="BI18" s="305"/>
      <c r="BJ18" s="305"/>
      <c r="BK18" s="305"/>
      <c r="BL18" s="305"/>
      <c r="BM18" s="305"/>
      <c r="BN18" s="305"/>
      <c r="BO18" s="305"/>
      <c r="BP18" s="305"/>
      <c r="BQ18" s="305"/>
      <c r="BR18" s="305"/>
      <c r="BS18" s="305"/>
      <c r="BT18" s="305"/>
      <c r="BU18" s="305"/>
      <c r="BV18" s="305"/>
      <c r="BW18" s="305"/>
      <c r="BX18" s="305"/>
      <c r="BY18" s="305"/>
      <c r="BZ18" s="305"/>
      <c r="CA18" s="305"/>
      <c r="CB18" s="305"/>
      <c r="CC18" s="305"/>
      <c r="CD18" s="305"/>
      <c r="CE18" s="305"/>
      <c r="CF18" s="305"/>
      <c r="CG18" s="305"/>
      <c r="CH18" s="305"/>
      <c r="CI18" s="305"/>
      <c r="CJ18" s="305"/>
      <c r="CK18" s="305"/>
      <c r="CL18" s="305"/>
      <c r="CM18" s="305"/>
      <c r="CN18" s="305"/>
      <c r="CO18" s="305"/>
      <c r="CP18" s="305"/>
      <c r="CQ18" s="305"/>
      <c r="CR18" s="305"/>
      <c r="CS18" s="305"/>
      <c r="CT18" s="305"/>
      <c r="CU18" s="305"/>
      <c r="CV18" s="305"/>
      <c r="CW18" s="305"/>
      <c r="CX18" s="305"/>
      <c r="CY18" s="305"/>
      <c r="CZ18" s="305"/>
      <c r="DA18" s="305"/>
      <c r="DB18" s="305"/>
      <c r="DC18" s="305"/>
      <c r="DD18" s="305"/>
      <c r="DE18" s="305"/>
      <c r="DF18" s="305"/>
      <c r="DG18" s="305"/>
      <c r="DH18" s="305"/>
      <c r="DI18" s="305"/>
      <c r="DJ18" s="305"/>
      <c r="DK18" s="305"/>
      <c r="DL18" s="305"/>
      <c r="DM18" s="305"/>
      <c r="DN18" s="305"/>
      <c r="DO18" s="339"/>
      <c r="DP18" s="354">
        <v>1</v>
      </c>
      <c r="DQ18" s="305">
        <v>47500</v>
      </c>
      <c r="DR18" s="305"/>
      <c r="DS18" s="305"/>
      <c r="DT18" s="305"/>
      <c r="DU18" s="305"/>
      <c r="DV18" s="305">
        <v>1</v>
      </c>
      <c r="DW18" s="305">
        <v>47500</v>
      </c>
      <c r="DX18" s="305"/>
      <c r="DY18" s="305"/>
      <c r="DZ18" s="305"/>
      <c r="EA18" s="305"/>
      <c r="EB18" s="305"/>
      <c r="EC18" s="305"/>
      <c r="ED18" s="305"/>
      <c r="EE18" s="305"/>
      <c r="EF18" s="423">
        <f t="shared" si="8"/>
        <v>1</v>
      </c>
      <c r="EG18" s="423">
        <f t="shared" si="8"/>
        <v>47500</v>
      </c>
      <c r="EH18" s="417"/>
      <c r="EI18" s="417"/>
      <c r="EJ18" s="417">
        <v>1</v>
      </c>
      <c r="EK18" s="417">
        <v>47500</v>
      </c>
      <c r="EL18" s="11"/>
      <c r="EM18" s="11"/>
      <c r="EN18" s="11"/>
      <c r="EO18" s="11"/>
      <c r="EP18" s="11"/>
      <c r="EQ18" s="11"/>
      <c r="ER18" s="11"/>
      <c r="ES18" s="11"/>
      <c r="ET18" s="11"/>
    </row>
    <row r="19" spans="1:150" ht="115.5">
      <c r="A19" s="459">
        <v>12</v>
      </c>
      <c r="B19" s="483" t="s">
        <v>1332</v>
      </c>
      <c r="C19" s="483" t="s">
        <v>1333</v>
      </c>
      <c r="D19" s="459" t="s">
        <v>1323</v>
      </c>
      <c r="E19" s="460">
        <v>42500</v>
      </c>
      <c r="F19" s="460">
        <v>5000</v>
      </c>
      <c r="G19" s="357">
        <f t="shared" si="0"/>
        <v>47500</v>
      </c>
      <c r="H19" s="278"/>
      <c r="I19" s="437">
        <f t="shared" si="1"/>
        <v>374.0625</v>
      </c>
      <c r="J19" s="280">
        <f t="shared" si="2"/>
        <v>2749.0625</v>
      </c>
      <c r="K19" s="486" t="s">
        <v>1334</v>
      </c>
      <c r="L19" s="351">
        <v>1</v>
      </c>
      <c r="M19" s="437">
        <f t="shared" si="3"/>
        <v>374.0625</v>
      </c>
      <c r="N19" s="280">
        <f t="shared" si="4"/>
        <v>2749.0625</v>
      </c>
      <c r="O19" s="279">
        <f t="shared" si="5"/>
        <v>0</v>
      </c>
      <c r="P19" s="279">
        <f t="shared" si="6"/>
        <v>0</v>
      </c>
      <c r="Q19" s="279">
        <f t="shared" si="6"/>
        <v>0</v>
      </c>
      <c r="R19" s="279">
        <f t="shared" si="6"/>
        <v>0</v>
      </c>
      <c r="S19" s="477">
        <v>40369</v>
      </c>
      <c r="T19" s="366"/>
      <c r="U19" s="305"/>
      <c r="V19" s="305"/>
      <c r="W19" s="305"/>
      <c r="X19" s="296">
        <f t="shared" si="7"/>
        <v>0</v>
      </c>
      <c r="Y19" s="305"/>
      <c r="Z19" s="305"/>
      <c r="AA19" s="305"/>
      <c r="AB19" s="305"/>
      <c r="AC19" s="296"/>
      <c r="AD19" s="305"/>
      <c r="AE19" s="305"/>
      <c r="AF19" s="305"/>
      <c r="AG19" s="305"/>
      <c r="AH19" s="305"/>
      <c r="AI19" s="305"/>
      <c r="AJ19" s="305"/>
      <c r="AK19" s="305"/>
      <c r="AL19" s="305"/>
      <c r="AM19" s="305"/>
      <c r="AN19" s="305"/>
      <c r="AO19" s="305"/>
      <c r="AP19" s="305"/>
      <c r="AQ19" s="305"/>
      <c r="AR19" s="305"/>
      <c r="AS19" s="305"/>
      <c r="AT19" s="305"/>
      <c r="AU19" s="305"/>
      <c r="AV19" s="305"/>
      <c r="AW19" s="305"/>
      <c r="AX19" s="305"/>
      <c r="AY19" s="305"/>
      <c r="AZ19" s="305"/>
      <c r="BA19" s="305"/>
      <c r="BB19" s="305"/>
      <c r="BC19" s="305"/>
      <c r="BD19" s="305"/>
      <c r="BE19" s="305"/>
      <c r="BF19" s="305"/>
      <c r="BG19" s="305"/>
      <c r="BH19" s="305"/>
      <c r="BI19" s="305"/>
      <c r="BJ19" s="305"/>
      <c r="BK19" s="305"/>
      <c r="BL19" s="305"/>
      <c r="BM19" s="305"/>
      <c r="BN19" s="305"/>
      <c r="BO19" s="305"/>
      <c r="BP19" s="305"/>
      <c r="BQ19" s="305"/>
      <c r="BR19" s="305"/>
      <c r="BS19" s="305"/>
      <c r="BT19" s="305"/>
      <c r="BU19" s="305"/>
      <c r="BV19" s="305"/>
      <c r="BW19" s="305"/>
      <c r="BX19" s="305"/>
      <c r="BY19" s="305"/>
      <c r="BZ19" s="305"/>
      <c r="CA19" s="305"/>
      <c r="CB19" s="305"/>
      <c r="CC19" s="305"/>
      <c r="CD19" s="305"/>
      <c r="CE19" s="305"/>
      <c r="CF19" s="305"/>
      <c r="CG19" s="305"/>
      <c r="CH19" s="305"/>
      <c r="CI19" s="305"/>
      <c r="CJ19" s="305"/>
      <c r="CK19" s="305"/>
      <c r="CL19" s="305"/>
      <c r="CM19" s="305"/>
      <c r="CN19" s="305"/>
      <c r="CO19" s="305"/>
      <c r="CP19" s="305"/>
      <c r="CQ19" s="305"/>
      <c r="CR19" s="305"/>
      <c r="CS19" s="305"/>
      <c r="CT19" s="305"/>
      <c r="CU19" s="305"/>
      <c r="CV19" s="305"/>
      <c r="CW19" s="305"/>
      <c r="CX19" s="305"/>
      <c r="CY19" s="305"/>
      <c r="CZ19" s="305"/>
      <c r="DA19" s="305"/>
      <c r="DB19" s="305"/>
      <c r="DC19" s="305"/>
      <c r="DD19" s="305"/>
      <c r="DE19" s="305"/>
      <c r="DF19" s="305"/>
      <c r="DG19" s="305"/>
      <c r="DH19" s="305"/>
      <c r="DI19" s="305"/>
      <c r="DJ19" s="305"/>
      <c r="DK19" s="305"/>
      <c r="DL19" s="305"/>
      <c r="DM19" s="305"/>
      <c r="DN19" s="305"/>
      <c r="DO19" s="339"/>
      <c r="DP19" s="354">
        <v>1</v>
      </c>
      <c r="DQ19" s="305">
        <v>47500</v>
      </c>
      <c r="DR19" s="305"/>
      <c r="DS19" s="305"/>
      <c r="DT19" s="305">
        <v>1</v>
      </c>
      <c r="DU19" s="305">
        <v>47500</v>
      </c>
      <c r="DV19" s="305"/>
      <c r="DW19" s="305"/>
      <c r="DX19" s="305"/>
      <c r="DY19" s="305"/>
      <c r="DZ19" s="305"/>
      <c r="EA19" s="305"/>
      <c r="EB19" s="305"/>
      <c r="EC19" s="305"/>
      <c r="ED19" s="305"/>
      <c r="EE19" s="305"/>
      <c r="EF19" s="423">
        <f t="shared" si="8"/>
        <v>1</v>
      </c>
      <c r="EG19" s="423">
        <f t="shared" si="8"/>
        <v>47500</v>
      </c>
      <c r="EH19" s="417">
        <v>1</v>
      </c>
      <c r="EI19" s="417">
        <v>47500</v>
      </c>
      <c r="EJ19" s="417"/>
      <c r="EK19" s="417"/>
      <c r="EL19" s="11"/>
      <c r="EM19" s="11"/>
      <c r="EN19" s="11"/>
      <c r="EO19" s="11"/>
      <c r="EP19" s="11"/>
      <c r="EQ19" s="11"/>
      <c r="ER19" s="11"/>
      <c r="ES19" s="11"/>
      <c r="ET19" s="11"/>
    </row>
    <row r="20" spans="1:150" ht="49.5">
      <c r="A20" s="459">
        <v>13</v>
      </c>
      <c r="B20" s="459" t="s">
        <v>1335</v>
      </c>
      <c r="C20" s="459" t="s">
        <v>1336</v>
      </c>
      <c r="D20" s="459" t="s">
        <v>1337</v>
      </c>
      <c r="E20" s="460">
        <v>42500</v>
      </c>
      <c r="F20" s="460">
        <v>5000</v>
      </c>
      <c r="G20" s="357">
        <f t="shared" si="0"/>
        <v>47500</v>
      </c>
      <c r="H20" s="278"/>
      <c r="I20" s="437">
        <f t="shared" si="1"/>
        <v>374.0625</v>
      </c>
      <c r="J20" s="280">
        <f t="shared" si="2"/>
        <v>2749.0625</v>
      </c>
      <c r="K20" s="486" t="s">
        <v>1338</v>
      </c>
      <c r="L20" s="351">
        <v>1</v>
      </c>
      <c r="M20" s="437">
        <f>SUM(L20*I20)</f>
        <v>374.0625</v>
      </c>
      <c r="N20" s="280">
        <f>SUM(L20*J20)</f>
        <v>2749.0625</v>
      </c>
      <c r="O20" s="279">
        <f>SUM(P20:Q20)</f>
        <v>0</v>
      </c>
      <c r="P20" s="279">
        <f>SUM(U20,Z20,AE20,AJ20,AO20,AT20,AY20,BD20,BI20,BN20,BS20,BX20,CC20,CH20,CM20,CR20,CW20,DB20,DG20,DL20)</f>
        <v>0</v>
      </c>
      <c r="Q20" s="279">
        <f>SUM(V20,AA20,AF20,AK20,AP20,AU20,AZ20,BE20,BJ20,BO20,BT20,BY20,CD20,CI20,CN20,CS20,CX20,DC20,DH20,DM20)</f>
        <v>0</v>
      </c>
      <c r="R20" s="279">
        <f>SUM(W20,AB20,AG20,AL20,AQ20,AV20,BA20,BF20,BK20,BP20,BU20,BZ20,CE20,CJ20,CO20,CT20,CY20,DD20,DI20,DN20)</f>
        <v>0</v>
      </c>
      <c r="S20" s="477">
        <v>40309</v>
      </c>
      <c r="T20" s="366"/>
      <c r="U20" s="305"/>
      <c r="V20" s="305"/>
      <c r="W20" s="305"/>
      <c r="X20" s="296"/>
      <c r="Y20" s="305"/>
      <c r="Z20" s="305"/>
      <c r="AA20" s="305"/>
      <c r="AB20" s="305"/>
      <c r="AC20" s="296"/>
      <c r="AD20" s="305"/>
      <c r="AE20" s="305"/>
      <c r="AF20" s="305"/>
      <c r="AG20" s="305"/>
      <c r="AH20" s="305"/>
      <c r="AI20" s="305"/>
      <c r="AJ20" s="305"/>
      <c r="AK20" s="305"/>
      <c r="AL20" s="305"/>
      <c r="AM20" s="305"/>
      <c r="AN20" s="305"/>
      <c r="AO20" s="305"/>
      <c r="AP20" s="305"/>
      <c r="AQ20" s="305"/>
      <c r="AR20" s="305"/>
      <c r="AS20" s="305"/>
      <c r="AT20" s="305"/>
      <c r="AU20" s="305"/>
      <c r="AV20" s="305"/>
      <c r="AW20" s="305"/>
      <c r="AX20" s="305"/>
      <c r="AY20" s="305"/>
      <c r="AZ20" s="305"/>
      <c r="BA20" s="305"/>
      <c r="BB20" s="305"/>
      <c r="BC20" s="305"/>
      <c r="BD20" s="305"/>
      <c r="BE20" s="305"/>
      <c r="BF20" s="305"/>
      <c r="BG20" s="305"/>
      <c r="BH20" s="305"/>
      <c r="BI20" s="305"/>
      <c r="BJ20" s="305"/>
      <c r="BK20" s="305"/>
      <c r="BL20" s="305"/>
      <c r="BM20" s="305"/>
      <c r="BN20" s="305"/>
      <c r="BO20" s="305"/>
      <c r="BP20" s="305"/>
      <c r="BQ20" s="305"/>
      <c r="BR20" s="305"/>
      <c r="BS20" s="305"/>
      <c r="BT20" s="305"/>
      <c r="BU20" s="305"/>
      <c r="BV20" s="305"/>
      <c r="BW20" s="305"/>
      <c r="BX20" s="305"/>
      <c r="BY20" s="305"/>
      <c r="BZ20" s="305"/>
      <c r="CA20" s="305"/>
      <c r="CB20" s="305"/>
      <c r="CC20" s="305"/>
      <c r="CD20" s="305"/>
      <c r="CE20" s="305"/>
      <c r="CF20" s="305"/>
      <c r="CG20" s="305"/>
      <c r="CH20" s="305"/>
      <c r="CI20" s="305"/>
      <c r="CJ20" s="305"/>
      <c r="CK20" s="305"/>
      <c r="CL20" s="305"/>
      <c r="CM20" s="305"/>
      <c r="CN20" s="305"/>
      <c r="CO20" s="305"/>
      <c r="CP20" s="305"/>
      <c r="CQ20" s="305"/>
      <c r="CR20" s="305"/>
      <c r="CS20" s="305"/>
      <c r="CT20" s="305"/>
      <c r="CU20" s="305"/>
      <c r="CV20" s="305"/>
      <c r="CW20" s="305"/>
      <c r="CX20" s="305"/>
      <c r="CY20" s="305"/>
      <c r="CZ20" s="305"/>
      <c r="DA20" s="305"/>
      <c r="DB20" s="305"/>
      <c r="DC20" s="305"/>
      <c r="DD20" s="305"/>
      <c r="DE20" s="305"/>
      <c r="DF20" s="305"/>
      <c r="DG20" s="305"/>
      <c r="DH20" s="305"/>
      <c r="DI20" s="305"/>
      <c r="DJ20" s="305"/>
      <c r="DK20" s="305"/>
      <c r="DL20" s="305"/>
      <c r="DM20" s="305"/>
      <c r="DN20" s="305"/>
      <c r="DO20" s="339"/>
      <c r="DP20" s="354">
        <v>1</v>
      </c>
      <c r="DQ20" s="305">
        <v>47500</v>
      </c>
      <c r="DR20" s="305"/>
      <c r="DS20" s="305"/>
      <c r="DT20" s="305"/>
      <c r="DU20" s="305"/>
      <c r="DV20" s="305">
        <v>1</v>
      </c>
      <c r="DW20" s="305">
        <v>47500</v>
      </c>
      <c r="DX20" s="305"/>
      <c r="DY20" s="305"/>
      <c r="DZ20" s="305"/>
      <c r="EA20" s="305"/>
      <c r="EB20" s="305"/>
      <c r="EC20" s="305"/>
      <c r="ED20" s="305"/>
      <c r="EE20" s="305"/>
      <c r="EF20" s="423">
        <f>SUM(ED20,EB20,DZ20,DX20,DV20,DT20)</f>
        <v>1</v>
      </c>
      <c r="EG20" s="423">
        <f>SUM(EE20,EC20,EA20,DY20,DW20,DU20)</f>
        <v>47500</v>
      </c>
      <c r="EH20" s="417">
        <v>1</v>
      </c>
      <c r="EI20" s="417">
        <v>47500</v>
      </c>
      <c r="EJ20" s="417"/>
      <c r="EK20" s="417"/>
      <c r="EL20" s="11"/>
      <c r="EM20" s="11"/>
      <c r="EN20" s="11"/>
      <c r="EO20" s="11"/>
      <c r="EP20" s="11"/>
      <c r="EQ20" s="11"/>
      <c r="ER20" s="11"/>
      <c r="ES20" s="11"/>
      <c r="ET20" s="11"/>
    </row>
    <row r="21" spans="1:150">
      <c r="A21" s="319"/>
      <c r="B21" s="465" t="s">
        <v>738</v>
      </c>
      <c r="C21" s="465"/>
      <c r="D21" s="458"/>
      <c r="E21" s="305">
        <f>SUM(E8:E20)</f>
        <v>552500</v>
      </c>
      <c r="F21" s="305">
        <f>SUM(F8:F20)</f>
        <v>65000</v>
      </c>
      <c r="G21" s="305">
        <f>SUM(G8:G20)</f>
        <v>617500</v>
      </c>
      <c r="H21" s="305"/>
      <c r="I21" s="304">
        <f>SUM(I8:I20)</f>
        <v>4862.8125</v>
      </c>
      <c r="J21" s="305">
        <f>SUM(J8:J20)</f>
        <v>35737.8125</v>
      </c>
      <c r="K21" s="305"/>
      <c r="L21" s="369"/>
      <c r="M21" s="304">
        <f t="shared" ref="M21:AR21" si="9">SUM(M8:M20)</f>
        <v>7107.1875</v>
      </c>
      <c r="N21" s="305">
        <f t="shared" si="9"/>
        <v>52232.1875</v>
      </c>
      <c r="O21" s="305">
        <f t="shared" si="9"/>
        <v>15190</v>
      </c>
      <c r="P21" s="305">
        <f t="shared" si="9"/>
        <v>11875</v>
      </c>
      <c r="Q21" s="305">
        <f t="shared" si="9"/>
        <v>3315</v>
      </c>
      <c r="R21" s="305">
        <f t="shared" si="9"/>
        <v>0</v>
      </c>
      <c r="S21" s="305">
        <f t="shared" si="9"/>
        <v>282523</v>
      </c>
      <c r="T21" s="305">
        <f t="shared" si="9"/>
        <v>0</v>
      </c>
      <c r="U21" s="305">
        <f t="shared" si="9"/>
        <v>11875</v>
      </c>
      <c r="V21" s="305">
        <f t="shared" si="9"/>
        <v>3315</v>
      </c>
      <c r="W21" s="305">
        <f t="shared" si="9"/>
        <v>0</v>
      </c>
      <c r="X21" s="305">
        <f t="shared" si="9"/>
        <v>15190</v>
      </c>
      <c r="Y21" s="305">
        <f t="shared" si="9"/>
        <v>0</v>
      </c>
      <c r="Z21" s="305">
        <f t="shared" si="9"/>
        <v>0</v>
      </c>
      <c r="AA21" s="305">
        <f t="shared" si="9"/>
        <v>0</v>
      </c>
      <c r="AB21" s="305">
        <f t="shared" si="9"/>
        <v>0</v>
      </c>
      <c r="AC21" s="305">
        <f t="shared" si="9"/>
        <v>0</v>
      </c>
      <c r="AD21" s="305">
        <f t="shared" si="9"/>
        <v>0</v>
      </c>
      <c r="AE21" s="305">
        <f t="shared" si="9"/>
        <v>0</v>
      </c>
      <c r="AF21" s="305">
        <f t="shared" si="9"/>
        <v>0</v>
      </c>
      <c r="AG21" s="305">
        <f t="shared" si="9"/>
        <v>0</v>
      </c>
      <c r="AH21" s="305">
        <f t="shared" si="9"/>
        <v>0</v>
      </c>
      <c r="AI21" s="305">
        <f t="shared" si="9"/>
        <v>0</v>
      </c>
      <c r="AJ21" s="305">
        <f t="shared" si="9"/>
        <v>0</v>
      </c>
      <c r="AK21" s="305">
        <f t="shared" si="9"/>
        <v>0</v>
      </c>
      <c r="AL21" s="305">
        <f t="shared" si="9"/>
        <v>0</v>
      </c>
      <c r="AM21" s="305">
        <f t="shared" si="9"/>
        <v>0</v>
      </c>
      <c r="AN21" s="305">
        <f t="shared" si="9"/>
        <v>0</v>
      </c>
      <c r="AO21" s="305">
        <f t="shared" si="9"/>
        <v>0</v>
      </c>
      <c r="AP21" s="305">
        <f t="shared" si="9"/>
        <v>0</v>
      </c>
      <c r="AQ21" s="305">
        <f t="shared" si="9"/>
        <v>0</v>
      </c>
      <c r="AR21" s="305">
        <f t="shared" si="9"/>
        <v>0</v>
      </c>
      <c r="AS21" s="305">
        <f t="shared" ref="AS21:BX21" si="10">SUM(AS8:AS20)</f>
        <v>0</v>
      </c>
      <c r="AT21" s="305">
        <f t="shared" si="10"/>
        <v>0</v>
      </c>
      <c r="AU21" s="305">
        <f t="shared" si="10"/>
        <v>0</v>
      </c>
      <c r="AV21" s="305">
        <f t="shared" si="10"/>
        <v>0</v>
      </c>
      <c r="AW21" s="305">
        <f t="shared" si="10"/>
        <v>0</v>
      </c>
      <c r="AX21" s="305">
        <f t="shared" si="10"/>
        <v>0</v>
      </c>
      <c r="AY21" s="305">
        <f t="shared" si="10"/>
        <v>0</v>
      </c>
      <c r="AZ21" s="305">
        <f t="shared" si="10"/>
        <v>0</v>
      </c>
      <c r="BA21" s="305">
        <f t="shared" si="10"/>
        <v>0</v>
      </c>
      <c r="BB21" s="305">
        <f t="shared" si="10"/>
        <v>0</v>
      </c>
      <c r="BC21" s="305">
        <f t="shared" si="10"/>
        <v>0</v>
      </c>
      <c r="BD21" s="305">
        <f t="shared" si="10"/>
        <v>0</v>
      </c>
      <c r="BE21" s="305">
        <f t="shared" si="10"/>
        <v>0</v>
      </c>
      <c r="BF21" s="305">
        <f t="shared" si="10"/>
        <v>0</v>
      </c>
      <c r="BG21" s="305">
        <f t="shared" si="10"/>
        <v>0</v>
      </c>
      <c r="BH21" s="305">
        <f t="shared" si="10"/>
        <v>0</v>
      </c>
      <c r="BI21" s="305">
        <f t="shared" si="10"/>
        <v>0</v>
      </c>
      <c r="BJ21" s="305">
        <f t="shared" si="10"/>
        <v>0</v>
      </c>
      <c r="BK21" s="305">
        <f t="shared" si="10"/>
        <v>0</v>
      </c>
      <c r="BL21" s="305">
        <f t="shared" si="10"/>
        <v>0</v>
      </c>
      <c r="BM21" s="305">
        <f t="shared" si="10"/>
        <v>0</v>
      </c>
      <c r="BN21" s="305">
        <f t="shared" si="10"/>
        <v>0</v>
      </c>
      <c r="BO21" s="305">
        <f t="shared" si="10"/>
        <v>0</v>
      </c>
      <c r="BP21" s="305">
        <f t="shared" si="10"/>
        <v>0</v>
      </c>
      <c r="BQ21" s="305">
        <f t="shared" si="10"/>
        <v>0</v>
      </c>
      <c r="BR21" s="305">
        <f t="shared" si="10"/>
        <v>0</v>
      </c>
      <c r="BS21" s="305">
        <f t="shared" si="10"/>
        <v>0</v>
      </c>
      <c r="BT21" s="305">
        <f t="shared" si="10"/>
        <v>0</v>
      </c>
      <c r="BU21" s="305">
        <f t="shared" si="10"/>
        <v>0</v>
      </c>
      <c r="BV21" s="305">
        <f t="shared" si="10"/>
        <v>0</v>
      </c>
      <c r="BW21" s="305">
        <f t="shared" si="10"/>
        <v>0</v>
      </c>
      <c r="BX21" s="305">
        <f t="shared" si="10"/>
        <v>0</v>
      </c>
      <c r="BY21" s="305">
        <f t="shared" ref="BY21:DD21" si="11">SUM(BY8:BY20)</f>
        <v>0</v>
      </c>
      <c r="BZ21" s="305">
        <f t="shared" si="11"/>
        <v>0</v>
      </c>
      <c r="CA21" s="305">
        <f t="shared" si="11"/>
        <v>0</v>
      </c>
      <c r="CB21" s="305">
        <f t="shared" si="11"/>
        <v>0</v>
      </c>
      <c r="CC21" s="305">
        <f t="shared" si="11"/>
        <v>0</v>
      </c>
      <c r="CD21" s="305">
        <f t="shared" si="11"/>
        <v>0</v>
      </c>
      <c r="CE21" s="305">
        <f t="shared" si="11"/>
        <v>0</v>
      </c>
      <c r="CF21" s="305">
        <f t="shared" si="11"/>
        <v>0</v>
      </c>
      <c r="CG21" s="305">
        <f t="shared" si="11"/>
        <v>0</v>
      </c>
      <c r="CH21" s="305">
        <f t="shared" si="11"/>
        <v>0</v>
      </c>
      <c r="CI21" s="305">
        <f t="shared" si="11"/>
        <v>0</v>
      </c>
      <c r="CJ21" s="305">
        <f t="shared" si="11"/>
        <v>0</v>
      </c>
      <c r="CK21" s="305">
        <f t="shared" si="11"/>
        <v>0</v>
      </c>
      <c r="CL21" s="305">
        <f t="shared" si="11"/>
        <v>0</v>
      </c>
      <c r="CM21" s="305">
        <f t="shared" si="11"/>
        <v>0</v>
      </c>
      <c r="CN21" s="305">
        <f t="shared" si="11"/>
        <v>0</v>
      </c>
      <c r="CO21" s="305">
        <f t="shared" si="11"/>
        <v>0</v>
      </c>
      <c r="CP21" s="305">
        <f t="shared" si="11"/>
        <v>0</v>
      </c>
      <c r="CQ21" s="305">
        <f t="shared" si="11"/>
        <v>0</v>
      </c>
      <c r="CR21" s="305">
        <f t="shared" si="11"/>
        <v>0</v>
      </c>
      <c r="CS21" s="305">
        <f t="shared" si="11"/>
        <v>0</v>
      </c>
      <c r="CT21" s="305">
        <f t="shared" si="11"/>
        <v>0</v>
      </c>
      <c r="CU21" s="305">
        <f t="shared" si="11"/>
        <v>0</v>
      </c>
      <c r="CV21" s="305">
        <f t="shared" si="11"/>
        <v>0</v>
      </c>
      <c r="CW21" s="305">
        <f t="shared" si="11"/>
        <v>0</v>
      </c>
      <c r="CX21" s="305">
        <f t="shared" si="11"/>
        <v>0</v>
      </c>
      <c r="CY21" s="305">
        <f t="shared" si="11"/>
        <v>0</v>
      </c>
      <c r="CZ21" s="305">
        <f t="shared" si="11"/>
        <v>0</v>
      </c>
      <c r="DA21" s="305">
        <f t="shared" si="11"/>
        <v>0</v>
      </c>
      <c r="DB21" s="305">
        <f t="shared" si="11"/>
        <v>0</v>
      </c>
      <c r="DC21" s="305">
        <f t="shared" si="11"/>
        <v>0</v>
      </c>
      <c r="DD21" s="305">
        <f t="shared" si="11"/>
        <v>0</v>
      </c>
      <c r="DE21" s="305">
        <f t="shared" ref="DE21:EJ21" si="12">SUM(DE8:DE20)</f>
        <v>0</v>
      </c>
      <c r="DF21" s="305">
        <f t="shared" si="12"/>
        <v>0</v>
      </c>
      <c r="DG21" s="305">
        <f t="shared" si="12"/>
        <v>0</v>
      </c>
      <c r="DH21" s="305">
        <f t="shared" si="12"/>
        <v>0</v>
      </c>
      <c r="DI21" s="305">
        <f t="shared" si="12"/>
        <v>0</v>
      </c>
      <c r="DJ21" s="305">
        <f t="shared" si="12"/>
        <v>0</v>
      </c>
      <c r="DK21" s="305">
        <f t="shared" si="12"/>
        <v>0</v>
      </c>
      <c r="DL21" s="305">
        <f t="shared" si="12"/>
        <v>0</v>
      </c>
      <c r="DM21" s="305">
        <f t="shared" si="12"/>
        <v>0</v>
      </c>
      <c r="DN21" s="305">
        <f t="shared" si="12"/>
        <v>0</v>
      </c>
      <c r="DO21" s="339">
        <f t="shared" si="12"/>
        <v>0</v>
      </c>
      <c r="DP21" s="354">
        <f t="shared" si="12"/>
        <v>13</v>
      </c>
      <c r="DQ21" s="305">
        <f t="shared" si="12"/>
        <v>617500</v>
      </c>
      <c r="DR21" s="305">
        <f t="shared" si="12"/>
        <v>0</v>
      </c>
      <c r="DS21" s="305">
        <f t="shared" si="12"/>
        <v>0</v>
      </c>
      <c r="DT21" s="305">
        <f t="shared" si="12"/>
        <v>8</v>
      </c>
      <c r="DU21" s="305">
        <f t="shared" si="12"/>
        <v>380000</v>
      </c>
      <c r="DV21" s="305">
        <f t="shared" si="12"/>
        <v>5</v>
      </c>
      <c r="DW21" s="305">
        <f t="shared" si="12"/>
        <v>237500</v>
      </c>
      <c r="DX21" s="305">
        <f t="shared" si="12"/>
        <v>0</v>
      </c>
      <c r="DY21" s="305">
        <f t="shared" si="12"/>
        <v>0</v>
      </c>
      <c r="DZ21" s="305">
        <f t="shared" si="12"/>
        <v>0</v>
      </c>
      <c r="EA21" s="305">
        <f t="shared" si="12"/>
        <v>0</v>
      </c>
      <c r="EB21" s="305">
        <f t="shared" si="12"/>
        <v>0</v>
      </c>
      <c r="EC21" s="305">
        <f t="shared" si="12"/>
        <v>0</v>
      </c>
      <c r="ED21" s="305">
        <f t="shared" si="12"/>
        <v>0</v>
      </c>
      <c r="EE21" s="305">
        <f t="shared" si="12"/>
        <v>0</v>
      </c>
      <c r="EF21" s="304">
        <f t="shared" si="12"/>
        <v>13</v>
      </c>
      <c r="EG21" s="305">
        <f t="shared" si="12"/>
        <v>617500</v>
      </c>
      <c r="EH21" s="305">
        <f t="shared" si="12"/>
        <v>8</v>
      </c>
      <c r="EI21" s="305">
        <f t="shared" si="12"/>
        <v>380000</v>
      </c>
      <c r="EJ21" s="305">
        <f t="shared" si="12"/>
        <v>5</v>
      </c>
      <c r="EK21" s="305">
        <f t="shared" ref="EK21" si="13">SUM(EK8:EK20)</f>
        <v>237500</v>
      </c>
      <c r="EL21" s="11"/>
      <c r="EM21" s="11"/>
      <c r="EN21" s="11"/>
      <c r="EO21" s="11"/>
      <c r="EP21" s="11"/>
      <c r="EQ21" s="11"/>
      <c r="ER21" s="11"/>
      <c r="ES21" s="11"/>
      <c r="ET21" s="11"/>
    </row>
  </sheetData>
  <mergeCells count="41"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2002-03</vt:lpstr>
      <vt:lpstr>2003-04</vt:lpstr>
      <vt:lpstr>2004-05</vt:lpstr>
      <vt:lpstr>2005-06</vt:lpstr>
      <vt:lpstr>2006-07</vt:lpstr>
      <vt:lpstr>2007-08</vt:lpstr>
      <vt:lpstr>2008-09</vt:lpstr>
      <vt:lpstr>2009-10</vt:lpstr>
      <vt:lpstr>2010-11</vt:lpstr>
      <vt:lpstr>11-12</vt:lpstr>
      <vt:lpstr>12-13</vt:lpstr>
      <vt:lpstr>12-13 Term</vt:lpstr>
      <vt:lpstr>12-13 Edu</vt:lpstr>
      <vt:lpstr>13-14 Term</vt:lpstr>
      <vt:lpstr>13-14 Edu</vt:lpstr>
      <vt:lpstr>14-15 Term</vt:lpstr>
      <vt:lpstr>14-15 Edu</vt:lpstr>
      <vt:lpstr>15-16 Term</vt:lpstr>
      <vt:lpstr>15-16 Edu</vt:lpstr>
      <vt:lpstr>16-17 Term</vt:lpstr>
      <vt:lpstr>16-17 Edu</vt:lpstr>
      <vt:lpstr>17-18 Term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2019-06-04T10:09:02Z</dcterms:modified>
</cp:coreProperties>
</file>