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0" activeTab="25"/>
  </bookViews>
  <sheets>
    <sheet name="2002-03" sheetId="19" r:id="rId1"/>
    <sheet name="2003-04" sheetId="18" r:id="rId2"/>
    <sheet name="2004-05" sheetId="17" r:id="rId3"/>
    <sheet name="2005-06" sheetId="16" r:id="rId4"/>
    <sheet name="2006-07" sheetId="15" r:id="rId5"/>
    <sheet name="2007-08" sheetId="14" r:id="rId6"/>
    <sheet name="2008-09" sheetId="13" r:id="rId7"/>
    <sheet name="2009-10" sheetId="12" r:id="rId8"/>
    <sheet name="2010-11" sheetId="11" r:id="rId9"/>
    <sheet name="11-12" sheetId="1" r:id="rId10"/>
    <sheet name="12-13" sheetId="10" r:id="rId11"/>
    <sheet name="12-13 Term" sheetId="2" r:id="rId12"/>
    <sheet name="12-13 Edu" sheetId="3" r:id="rId13"/>
    <sheet name="13-14 Term" sheetId="4" r:id="rId14"/>
    <sheet name="13-14 Edu" sheetId="5" r:id="rId15"/>
    <sheet name="14-15 Term" sheetId="6" r:id="rId16"/>
    <sheet name="14-15 Edu" sheetId="7" r:id="rId17"/>
    <sheet name="15-16 Term" sheetId="8" r:id="rId18"/>
    <sheet name="15-16 Edu" sheetId="9" r:id="rId19"/>
    <sheet name="16-17 Term" sheetId="20" r:id="rId20"/>
    <sheet name="16-17 Edu" sheetId="21" r:id="rId21"/>
    <sheet name="17-18 Term" sheetId="22" r:id="rId22"/>
    <sheet name="Term 30%of90% Term" sheetId="23" r:id="rId23"/>
    <sheet name="17-18 Edu" sheetId="24" r:id="rId24"/>
    <sheet name="term 30%of90%18-19" sheetId="25" r:id="rId25"/>
    <sheet name="18-19 Edu" sheetId="26" r:id="rId26"/>
  </sheets>
  <definedNames>
    <definedName name="_xlnm._FilterDatabase" localSheetId="9" hidden="1">'11-12'!$A$5:$X$43</definedName>
    <definedName name="_xlnm._FilterDatabase" localSheetId="10" hidden="1">'12-13'!$Y$1:$Y$45</definedName>
    <definedName name="_xlnm._FilterDatabase" localSheetId="16" hidden="1">'14-15 Edu'!$R$1:$R$15</definedName>
    <definedName name="_xlnm._FilterDatabase" localSheetId="18" hidden="1">'15-16 Edu'!$R$1:$R$32</definedName>
    <definedName name="_xlnm._FilterDatabase" localSheetId="17" hidden="1">'15-16 Term'!$K$1:$K$79</definedName>
    <definedName name="_xlnm._FilterDatabase" localSheetId="20" hidden="1">'16-17 Edu'!$R$1:$R$14</definedName>
  </definedNames>
  <calcPr calcId="124519"/>
</workbook>
</file>

<file path=xl/calcChain.xml><?xml version="1.0" encoding="utf-8"?>
<calcChain xmlns="http://schemas.openxmlformats.org/spreadsheetml/2006/main">
  <c r="P31" i="5"/>
  <c r="P30"/>
  <c r="P29"/>
  <c r="K79" i="4"/>
  <c r="K78"/>
  <c r="P16" i="3"/>
  <c r="P15"/>
  <c r="P14"/>
  <c r="S49" i="1"/>
  <c r="S48"/>
  <c r="R50"/>
  <c r="R49"/>
  <c r="R48"/>
  <c r="R47"/>
  <c r="Q46"/>
  <c r="H15" i="12"/>
  <c r="H14"/>
  <c r="G14"/>
  <c r="E19" i="14"/>
  <c r="E18"/>
  <c r="E17"/>
  <c r="E16"/>
  <c r="E18" i="16"/>
  <c r="E17"/>
  <c r="E16"/>
  <c r="E15"/>
  <c r="F23" i="18"/>
  <c r="F22"/>
  <c r="F21"/>
  <c r="F20"/>
  <c r="P33" i="9"/>
  <c r="N79" i="8" l="1"/>
  <c r="L79"/>
  <c r="EK17" i="11" l="1"/>
  <c r="EJ17"/>
  <c r="EI17"/>
  <c r="EH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W17"/>
  <c r="V17"/>
  <c r="U17"/>
  <c r="T17"/>
  <c r="S17"/>
  <c r="F17"/>
  <c r="E17"/>
  <c r="EG16"/>
  <c r="EF16"/>
  <c r="R16"/>
  <c r="Q16"/>
  <c r="P16"/>
  <c r="O16" s="1"/>
  <c r="G16"/>
  <c r="J16" s="1"/>
  <c r="EG15"/>
  <c r="EF15"/>
  <c r="X15"/>
  <c r="R15"/>
  <c r="Q15"/>
  <c r="P15"/>
  <c r="O15" s="1"/>
  <c r="G15"/>
  <c r="J15" s="1"/>
  <c r="EG14"/>
  <c r="EF14"/>
  <c r="X14"/>
  <c r="R14"/>
  <c r="Q14"/>
  <c r="P14"/>
  <c r="O14" s="1"/>
  <c r="G14"/>
  <c r="J14" s="1"/>
  <c r="EG13"/>
  <c r="EF13"/>
  <c r="X13"/>
  <c r="R13"/>
  <c r="Q13"/>
  <c r="P13"/>
  <c r="O13" s="1"/>
  <c r="G13"/>
  <c r="J13" s="1"/>
  <c r="EG12"/>
  <c r="EF12"/>
  <c r="X12"/>
  <c r="R12"/>
  <c r="Q12"/>
  <c r="P12"/>
  <c r="G12"/>
  <c r="J12" s="1"/>
  <c r="EG11"/>
  <c r="EF11"/>
  <c r="X11"/>
  <c r="R11"/>
  <c r="Q11"/>
  <c r="O11" s="1"/>
  <c r="P11"/>
  <c r="G11"/>
  <c r="J11" s="1"/>
  <c r="EG10"/>
  <c r="EF10"/>
  <c r="X10"/>
  <c r="R10"/>
  <c r="Q10"/>
  <c r="P10"/>
  <c r="G10"/>
  <c r="J10" s="1"/>
  <c r="EG9"/>
  <c r="EF9"/>
  <c r="X9"/>
  <c r="R9"/>
  <c r="Q9"/>
  <c r="P9"/>
  <c r="G9"/>
  <c r="J9" s="1"/>
  <c r="N9" s="1"/>
  <c r="EG8"/>
  <c r="EG17" s="1"/>
  <c r="EF8"/>
  <c r="EF17" s="1"/>
  <c r="X8"/>
  <c r="R8"/>
  <c r="R17" s="1"/>
  <c r="Q8"/>
  <c r="Q17" s="1"/>
  <c r="P8"/>
  <c r="P17" s="1"/>
  <c r="G8"/>
  <c r="G17" s="1"/>
  <c r="N7"/>
  <c r="J7"/>
  <c r="I7" s="1"/>
  <c r="M7" s="1"/>
  <c r="EK12" i="12"/>
  <c r="EJ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B12"/>
  <c r="AA12"/>
  <c r="Z12"/>
  <c r="Y12"/>
  <c r="W12"/>
  <c r="V12"/>
  <c r="U12"/>
  <c r="T12"/>
  <c r="S12"/>
  <c r="L12"/>
  <c r="K12"/>
  <c r="H12"/>
  <c r="F12"/>
  <c r="E12"/>
  <c r="R11"/>
  <c r="Q11"/>
  <c r="P11"/>
  <c r="G11"/>
  <c r="J11" s="1"/>
  <c r="N11" s="1"/>
  <c r="EG10"/>
  <c r="EF10"/>
  <c r="AC10"/>
  <c r="X10"/>
  <c r="R10"/>
  <c r="Q10"/>
  <c r="P10"/>
  <c r="G10"/>
  <c r="J10" s="1"/>
  <c r="EG9"/>
  <c r="EF9"/>
  <c r="AC9"/>
  <c r="X9"/>
  <c r="R9"/>
  <c r="Q9"/>
  <c r="O9" s="1"/>
  <c r="P9"/>
  <c r="G9"/>
  <c r="J9" s="1"/>
  <c r="EG8"/>
  <c r="EI8" s="1"/>
  <c r="EI12" s="1"/>
  <c r="EF8"/>
  <c r="EH8" s="1"/>
  <c r="EH12" s="1"/>
  <c r="AC8"/>
  <c r="AC12" s="1"/>
  <c r="X8"/>
  <c r="X12" s="1"/>
  <c r="R8"/>
  <c r="R12" s="1"/>
  <c r="Q8"/>
  <c r="Q12" s="1"/>
  <c r="P8"/>
  <c r="G8"/>
  <c r="G12" s="1"/>
  <c r="J7"/>
  <c r="I7" s="1"/>
  <c r="M7" s="1"/>
  <c r="EK19" i="13"/>
  <c r="EJ19"/>
  <c r="EI19"/>
  <c r="EH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L19"/>
  <c r="AK19"/>
  <c r="AJ19"/>
  <c r="AI19"/>
  <c r="AG19"/>
  <c r="AF19"/>
  <c r="AE19"/>
  <c r="AD19"/>
  <c r="AB19"/>
  <c r="AA19"/>
  <c r="Z19"/>
  <c r="Y19"/>
  <c r="W19"/>
  <c r="V19"/>
  <c r="U19"/>
  <c r="T19"/>
  <c r="S19"/>
  <c r="L19"/>
  <c r="K19"/>
  <c r="H19"/>
  <c r="F19"/>
  <c r="E19"/>
  <c r="EG18"/>
  <c r="EF18"/>
  <c r="X18"/>
  <c r="R18"/>
  <c r="Q18"/>
  <c r="P18"/>
  <c r="O18" s="1"/>
  <c r="J18"/>
  <c r="I18" s="1"/>
  <c r="M18" s="1"/>
  <c r="G18"/>
  <c r="EG17"/>
  <c r="EF17"/>
  <c r="AM17"/>
  <c r="AH17"/>
  <c r="AC17"/>
  <c r="X17"/>
  <c r="R17"/>
  <c r="Q17"/>
  <c r="P17"/>
  <c r="O17"/>
  <c r="G17"/>
  <c r="J17" s="1"/>
  <c r="EG16"/>
  <c r="EF16"/>
  <c r="AM16"/>
  <c r="AH16"/>
  <c r="AC16"/>
  <c r="X16"/>
  <c r="R16"/>
  <c r="Q16"/>
  <c r="P16"/>
  <c r="O16" s="1"/>
  <c r="G16"/>
  <c r="J16" s="1"/>
  <c r="EG15"/>
  <c r="EF15"/>
  <c r="AM15"/>
  <c r="AH15"/>
  <c r="AC15"/>
  <c r="X15"/>
  <c r="R15"/>
  <c r="Q15"/>
  <c r="O15" s="1"/>
  <c r="P15"/>
  <c r="M15"/>
  <c r="J15"/>
  <c r="N15" s="1"/>
  <c r="I15"/>
  <c r="G15"/>
  <c r="EG14"/>
  <c r="EF14"/>
  <c r="AM14"/>
  <c r="AH14"/>
  <c r="AC14"/>
  <c r="X14"/>
  <c r="R14"/>
  <c r="Q14"/>
  <c r="P14"/>
  <c r="O14" s="1"/>
  <c r="J14"/>
  <c r="I14" s="1"/>
  <c r="M14" s="1"/>
  <c r="G14"/>
  <c r="EG13"/>
  <c r="EF13"/>
  <c r="AM13"/>
  <c r="AH13"/>
  <c r="AC13"/>
  <c r="X13"/>
  <c r="R13"/>
  <c r="Q13"/>
  <c r="P13"/>
  <c r="O13"/>
  <c r="G13"/>
  <c r="J13" s="1"/>
  <c r="EG12"/>
  <c r="EF12"/>
  <c r="AM12"/>
  <c r="AH12"/>
  <c r="AC12"/>
  <c r="X12"/>
  <c r="R12"/>
  <c r="Q12"/>
  <c r="P12"/>
  <c r="O12" s="1"/>
  <c r="G12"/>
  <c r="J12" s="1"/>
  <c r="EG11"/>
  <c r="EF11"/>
  <c r="AM11"/>
  <c r="AH11"/>
  <c r="AC11"/>
  <c r="X11"/>
  <c r="R11"/>
  <c r="Q11"/>
  <c r="O11" s="1"/>
  <c r="P11"/>
  <c r="M11"/>
  <c r="J11"/>
  <c r="N11" s="1"/>
  <c r="I11"/>
  <c r="G11"/>
  <c r="EG10"/>
  <c r="EF10"/>
  <c r="AM10"/>
  <c r="AH10"/>
  <c r="AC10"/>
  <c r="X10"/>
  <c r="R10"/>
  <c r="Q10"/>
  <c r="P10"/>
  <c r="O10" s="1"/>
  <c r="J10"/>
  <c r="I10" s="1"/>
  <c r="M10" s="1"/>
  <c r="G10"/>
  <c r="EG9"/>
  <c r="EF9"/>
  <c r="AM9"/>
  <c r="AH9"/>
  <c r="AC9"/>
  <c r="X9"/>
  <c r="R9"/>
  <c r="Q9"/>
  <c r="P9"/>
  <c r="O9"/>
  <c r="G9"/>
  <c r="J9" s="1"/>
  <c r="EG8"/>
  <c r="EG19" s="1"/>
  <c r="EF8"/>
  <c r="EF19" s="1"/>
  <c r="AM8"/>
  <c r="AM19" s="1"/>
  <c r="AH8"/>
  <c r="AH19" s="1"/>
  <c r="AC8"/>
  <c r="AC19" s="1"/>
  <c r="X8"/>
  <c r="X19" s="1"/>
  <c r="R8"/>
  <c r="R19" s="1"/>
  <c r="Q8"/>
  <c r="Q19" s="1"/>
  <c r="P8"/>
  <c r="P19" s="1"/>
  <c r="G8"/>
  <c r="G19" s="1"/>
  <c r="J7"/>
  <c r="I7" s="1"/>
  <c r="M7" s="1"/>
  <c r="G12" i="14"/>
  <c r="J12" s="1"/>
  <c r="P12"/>
  <c r="Q12"/>
  <c r="O12" s="1"/>
  <c r="R12"/>
  <c r="X12"/>
  <c r="AM12"/>
  <c r="EF12"/>
  <c r="EG12"/>
  <c r="G13"/>
  <c r="J13"/>
  <c r="H13" s="1"/>
  <c r="L13" s="1"/>
  <c r="P13"/>
  <c r="O13" s="1"/>
  <c r="Q13"/>
  <c r="R13"/>
  <c r="X13"/>
  <c r="EF13"/>
  <c r="EG13"/>
  <c r="EK14"/>
  <c r="EJ14"/>
  <c r="EI14"/>
  <c r="EH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V14"/>
  <c r="AU14"/>
  <c r="AT14"/>
  <c r="AS14"/>
  <c r="AQ14"/>
  <c r="AP14"/>
  <c r="AO14"/>
  <c r="AN14"/>
  <c r="AL14"/>
  <c r="AK14"/>
  <c r="AJ14"/>
  <c r="AI14"/>
  <c r="AG14"/>
  <c r="AF14"/>
  <c r="AE14"/>
  <c r="AD14"/>
  <c r="AB14"/>
  <c r="AA14"/>
  <c r="Z14"/>
  <c r="Y14"/>
  <c r="W14"/>
  <c r="V14"/>
  <c r="U14"/>
  <c r="T14"/>
  <c r="S14"/>
  <c r="M14"/>
  <c r="K14"/>
  <c r="I14"/>
  <c r="F14"/>
  <c r="E14"/>
  <c r="EG11"/>
  <c r="EF11"/>
  <c r="AW11"/>
  <c r="AR11"/>
  <c r="AM11"/>
  <c r="AH11"/>
  <c r="AC11"/>
  <c r="X11"/>
  <c r="R11"/>
  <c r="Q11"/>
  <c r="P11"/>
  <c r="G11"/>
  <c r="J11" s="1"/>
  <c r="EG10"/>
  <c r="EF10"/>
  <c r="AW10"/>
  <c r="AR10"/>
  <c r="AM10"/>
  <c r="AH10"/>
  <c r="AC10"/>
  <c r="X10"/>
  <c r="R10"/>
  <c r="Q10"/>
  <c r="P10"/>
  <c r="O10" s="1"/>
  <c r="G10"/>
  <c r="J10" s="1"/>
  <c r="N10" s="1"/>
  <c r="EG9"/>
  <c r="EF9"/>
  <c r="AW9"/>
  <c r="AR9"/>
  <c r="AM9"/>
  <c r="AH9"/>
  <c r="AC9"/>
  <c r="X9"/>
  <c r="R9"/>
  <c r="Q9"/>
  <c r="P9"/>
  <c r="G9"/>
  <c r="J9" s="1"/>
  <c r="EG8"/>
  <c r="EF8"/>
  <c r="AW8"/>
  <c r="AR8"/>
  <c r="AR14" s="1"/>
  <c r="AM8"/>
  <c r="AH8"/>
  <c r="AH14" s="1"/>
  <c r="AC8"/>
  <c r="X8"/>
  <c r="X14" s="1"/>
  <c r="R8"/>
  <c r="Q8"/>
  <c r="P8"/>
  <c r="G8"/>
  <c r="J8" s="1"/>
  <c r="J7"/>
  <c r="H7" s="1"/>
  <c r="L7" s="1"/>
  <c r="EK12" i="15"/>
  <c r="EJ12"/>
  <c r="EI12"/>
  <c r="EH12"/>
  <c r="EE12"/>
  <c r="EG12" s="1"/>
  <c r="ED12"/>
  <c r="EF12" s="1"/>
  <c r="EC12"/>
  <c r="EB12"/>
  <c r="EA12"/>
  <c r="DZ12"/>
  <c r="DY12"/>
  <c r="DX12"/>
  <c r="DW12"/>
  <c r="DV12"/>
  <c r="DU12"/>
  <c r="DT12"/>
  <c r="DS12"/>
  <c r="DR12"/>
  <c r="DQ12"/>
  <c r="DP12"/>
  <c r="DO12"/>
  <c r="DM12"/>
  <c r="DL12"/>
  <c r="DK12"/>
  <c r="DJ12"/>
  <c r="DH12"/>
  <c r="DG12"/>
  <c r="DF12"/>
  <c r="DE12"/>
  <c r="DC12"/>
  <c r="DB12"/>
  <c r="DA12"/>
  <c r="CZ12"/>
  <c r="CX12"/>
  <c r="CW12"/>
  <c r="CV12"/>
  <c r="CU12"/>
  <c r="CS12"/>
  <c r="CR12"/>
  <c r="CQ12"/>
  <c r="CP12"/>
  <c r="CN12"/>
  <c r="CM12"/>
  <c r="CL12"/>
  <c r="CK12"/>
  <c r="CI12"/>
  <c r="CH12"/>
  <c r="CG12"/>
  <c r="CF12"/>
  <c r="CD12"/>
  <c r="CC12"/>
  <c r="CB12"/>
  <c r="CA12"/>
  <c r="BY12"/>
  <c r="BX12"/>
  <c r="BW12"/>
  <c r="BV12"/>
  <c r="BT12"/>
  <c r="BS12"/>
  <c r="BR12"/>
  <c r="BQ12"/>
  <c r="BO12"/>
  <c r="BN12"/>
  <c r="BM12"/>
  <c r="BL12"/>
  <c r="BJ12"/>
  <c r="BI12"/>
  <c r="BH12"/>
  <c r="BG12"/>
  <c r="BE12"/>
  <c r="BD12"/>
  <c r="BC12"/>
  <c r="BB12"/>
  <c r="AZ12"/>
  <c r="AY12"/>
  <c r="AX12"/>
  <c r="AW12"/>
  <c r="AU12"/>
  <c r="AT12"/>
  <c r="AS12"/>
  <c r="AR12"/>
  <c r="AP12"/>
  <c r="AO12"/>
  <c r="AN12"/>
  <c r="AK12"/>
  <c r="AJ12"/>
  <c r="AI12"/>
  <c r="AF12"/>
  <c r="AE12"/>
  <c r="AD12"/>
  <c r="AA12"/>
  <c r="Z12"/>
  <c r="Y12"/>
  <c r="V12"/>
  <c r="U12"/>
  <c r="T12"/>
  <c r="S12"/>
  <c r="L12"/>
  <c r="F12"/>
  <c r="E12"/>
  <c r="EG11"/>
  <c r="EF11"/>
  <c r="X11"/>
  <c r="R11"/>
  <c r="Q11"/>
  <c r="P11"/>
  <c r="O11" s="1"/>
  <c r="J11"/>
  <c r="I11" s="1"/>
  <c r="M11" s="1"/>
  <c r="G11"/>
  <c r="EG10"/>
  <c r="EF10"/>
  <c r="AM10"/>
  <c r="AH10"/>
  <c r="AC10"/>
  <c r="X10"/>
  <c r="R10"/>
  <c r="Q10"/>
  <c r="P10"/>
  <c r="O10" s="1"/>
  <c r="J10"/>
  <c r="I10" s="1"/>
  <c r="M10" s="1"/>
  <c r="G10"/>
  <c r="EG9"/>
  <c r="EF9"/>
  <c r="AM9"/>
  <c r="AH9"/>
  <c r="AC9"/>
  <c r="X9"/>
  <c r="R9"/>
  <c r="Q9"/>
  <c r="P9"/>
  <c r="O9"/>
  <c r="G9"/>
  <c r="J9" s="1"/>
  <c r="EG8"/>
  <c r="EF8"/>
  <c r="AM8"/>
  <c r="AM12" s="1"/>
  <c r="AH8"/>
  <c r="AH12" s="1"/>
  <c r="AC8"/>
  <c r="AC12" s="1"/>
  <c r="X8"/>
  <c r="X12" s="1"/>
  <c r="R8"/>
  <c r="R12" s="1"/>
  <c r="Q8"/>
  <c r="Q12" s="1"/>
  <c r="P8"/>
  <c r="P12" s="1"/>
  <c r="G8"/>
  <c r="G12" s="1"/>
  <c r="J12" s="1"/>
  <c r="I12" s="1"/>
  <c r="J7"/>
  <c r="I7" s="1"/>
  <c r="M7" s="1"/>
  <c r="EK12" i="16"/>
  <c r="EJ12"/>
  <c r="EI12"/>
  <c r="EH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V12"/>
  <c r="AU12"/>
  <c r="AT12"/>
  <c r="AS12"/>
  <c r="AQ12"/>
  <c r="AP12"/>
  <c r="AO12"/>
  <c r="AN12"/>
  <c r="AL12"/>
  <c r="AK12"/>
  <c r="AJ12"/>
  <c r="AI12"/>
  <c r="AG12"/>
  <c r="AF12"/>
  <c r="AE12"/>
  <c r="AD12"/>
  <c r="AB12"/>
  <c r="AA12"/>
  <c r="Z12"/>
  <c r="Y12"/>
  <c r="W12"/>
  <c r="V12"/>
  <c r="U12"/>
  <c r="T12"/>
  <c r="S12"/>
  <c r="L12"/>
  <c r="K12"/>
  <c r="H12"/>
  <c r="F12"/>
  <c r="E12"/>
  <c r="EG11"/>
  <c r="EF11"/>
  <c r="X11"/>
  <c r="R11"/>
  <c r="Q11"/>
  <c r="P11"/>
  <c r="O11" s="1"/>
  <c r="J11"/>
  <c r="I11"/>
  <c r="M11" s="1"/>
  <c r="G11"/>
  <c r="EG10"/>
  <c r="EF10"/>
  <c r="AW10"/>
  <c r="AR10"/>
  <c r="AM10"/>
  <c r="AH10"/>
  <c r="AC10"/>
  <c r="X10"/>
  <c r="R10"/>
  <c r="Q10"/>
  <c r="P10"/>
  <c r="O10" s="1"/>
  <c r="G10"/>
  <c r="J10" s="1"/>
  <c r="EG9"/>
  <c r="EF9"/>
  <c r="AW9"/>
  <c r="AR9"/>
  <c r="AM9"/>
  <c r="AH9"/>
  <c r="AC9"/>
  <c r="X9"/>
  <c r="R9"/>
  <c r="Q9"/>
  <c r="O9" s="1"/>
  <c r="P9"/>
  <c r="G9"/>
  <c r="J9" s="1"/>
  <c r="EG8"/>
  <c r="EG12" s="1"/>
  <c r="EF8"/>
  <c r="EF12" s="1"/>
  <c r="AW8"/>
  <c r="AW12" s="1"/>
  <c r="AR8"/>
  <c r="AR12" s="1"/>
  <c r="AM8"/>
  <c r="AM12" s="1"/>
  <c r="AH8"/>
  <c r="AH12" s="1"/>
  <c r="AC8"/>
  <c r="AC12" s="1"/>
  <c r="X8"/>
  <c r="X12" s="1"/>
  <c r="R8"/>
  <c r="R12" s="1"/>
  <c r="Q8"/>
  <c r="Q12" s="1"/>
  <c r="P8"/>
  <c r="P12" s="1"/>
  <c r="G8"/>
  <c r="G12" s="1"/>
  <c r="J7"/>
  <c r="I7" s="1"/>
  <c r="M7" s="1"/>
  <c r="N10" i="11" l="1"/>
  <c r="I10"/>
  <c r="M10" s="1"/>
  <c r="N11"/>
  <c r="I11"/>
  <c r="M11" s="1"/>
  <c r="N12"/>
  <c r="I12"/>
  <c r="M12" s="1"/>
  <c r="J8"/>
  <c r="N8" s="1"/>
  <c r="X17"/>
  <c r="O10"/>
  <c r="O12"/>
  <c r="O9"/>
  <c r="N13"/>
  <c r="I13"/>
  <c r="M13" s="1"/>
  <c r="N14"/>
  <c r="I14"/>
  <c r="M14" s="1"/>
  <c r="N15"/>
  <c r="I15"/>
  <c r="M15" s="1"/>
  <c r="N16"/>
  <c r="I16"/>
  <c r="M16" s="1"/>
  <c r="N17"/>
  <c r="O8"/>
  <c r="I9"/>
  <c r="M9" s="1"/>
  <c r="J17"/>
  <c r="O11" i="12"/>
  <c r="O8"/>
  <c r="O10"/>
  <c r="O12" s="1"/>
  <c r="J8"/>
  <c r="J12" s="1"/>
  <c r="N9"/>
  <c r="I9"/>
  <c r="M9" s="1"/>
  <c r="I10"/>
  <c r="M10" s="1"/>
  <c r="N10"/>
  <c r="N8"/>
  <c r="EG12"/>
  <c r="P12"/>
  <c r="EF12"/>
  <c r="I11"/>
  <c r="M11" s="1"/>
  <c r="I8"/>
  <c r="N9" i="13"/>
  <c r="I9"/>
  <c r="M9" s="1"/>
  <c r="N12"/>
  <c r="I12"/>
  <c r="M12" s="1"/>
  <c r="N17"/>
  <c r="I17"/>
  <c r="M17" s="1"/>
  <c r="N13"/>
  <c r="I13"/>
  <c r="M13" s="1"/>
  <c r="N16"/>
  <c r="I16"/>
  <c r="M16" s="1"/>
  <c r="J8"/>
  <c r="N10"/>
  <c r="N14"/>
  <c r="N18"/>
  <c r="O8"/>
  <c r="O19" s="1"/>
  <c r="N11" i="14"/>
  <c r="H11"/>
  <c r="L11" s="1"/>
  <c r="H12"/>
  <c r="L12" s="1"/>
  <c r="N12"/>
  <c r="O8"/>
  <c r="O9"/>
  <c r="N13"/>
  <c r="O11"/>
  <c r="R14"/>
  <c r="AM14"/>
  <c r="EG14"/>
  <c r="EF14"/>
  <c r="P14"/>
  <c r="AC14"/>
  <c r="AW14"/>
  <c r="H9"/>
  <c r="L9" s="1"/>
  <c r="N9"/>
  <c r="J14"/>
  <c r="N8"/>
  <c r="H8"/>
  <c r="L8" s="1"/>
  <c r="Q14"/>
  <c r="H10"/>
  <c r="L10" s="1"/>
  <c r="G14"/>
  <c r="N9" i="15"/>
  <c r="I9"/>
  <c r="M9" s="1"/>
  <c r="J8"/>
  <c r="N10"/>
  <c r="O8"/>
  <c r="O12" s="1"/>
  <c r="N9" i="16"/>
  <c r="I9"/>
  <c r="M9" s="1"/>
  <c r="I10"/>
  <c r="M10" s="1"/>
  <c r="N10"/>
  <c r="J8"/>
  <c r="O8"/>
  <c r="O12" s="1"/>
  <c r="DS18" i="18"/>
  <c r="DR18"/>
  <c r="DQ18"/>
  <c r="DP18"/>
  <c r="DM18"/>
  <c r="DL18"/>
  <c r="DN18" s="1"/>
  <c r="DK18"/>
  <c r="DO18" s="1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R18"/>
  <c r="AQ18"/>
  <c r="AP18"/>
  <c r="AN18"/>
  <c r="AL18"/>
  <c r="AJ18"/>
  <c r="AI18"/>
  <c r="AH18"/>
  <c r="AF18"/>
  <c r="AE18"/>
  <c r="AD18"/>
  <c r="AB18"/>
  <c r="AA18"/>
  <c r="Z18"/>
  <c r="X18"/>
  <c r="W18"/>
  <c r="V18"/>
  <c r="U18"/>
  <c r="N18"/>
  <c r="F18"/>
  <c r="DO17"/>
  <c r="DN17"/>
  <c r="AS17"/>
  <c r="AO17"/>
  <c r="AK17"/>
  <c r="AG17"/>
  <c r="AC17"/>
  <c r="S17"/>
  <c r="Q17" s="1"/>
  <c r="R17"/>
  <c r="O17"/>
  <c r="L17"/>
  <c r="P17" s="1"/>
  <c r="J17"/>
  <c r="H17"/>
  <c r="DO16"/>
  <c r="DN16"/>
  <c r="AS16"/>
  <c r="AO16"/>
  <c r="AK16"/>
  <c r="AG16"/>
  <c r="AC16"/>
  <c r="Y16"/>
  <c r="S16"/>
  <c r="R16"/>
  <c r="Q16" s="1"/>
  <c r="L16"/>
  <c r="P16" s="1"/>
  <c r="T16" s="1"/>
  <c r="H16"/>
  <c r="DO15"/>
  <c r="DN15"/>
  <c r="AS15"/>
  <c r="AO15"/>
  <c r="AK15"/>
  <c r="AG15"/>
  <c r="AC15"/>
  <c r="Y15"/>
  <c r="S15"/>
  <c r="Q15" s="1"/>
  <c r="R15"/>
  <c r="P15"/>
  <c r="O15"/>
  <c r="L15"/>
  <c r="J15"/>
  <c r="H15"/>
  <c r="DO14"/>
  <c r="DN14"/>
  <c r="AS14"/>
  <c r="AO14"/>
  <c r="AK14"/>
  <c r="AG14"/>
  <c r="AC14"/>
  <c r="Y14"/>
  <c r="S14"/>
  <c r="R14"/>
  <c r="Q14" s="1"/>
  <c r="P14"/>
  <c r="L14"/>
  <c r="J14" s="1"/>
  <c r="O14" s="1"/>
  <c r="H14"/>
  <c r="DO13"/>
  <c r="DN13"/>
  <c r="AS13"/>
  <c r="AO13"/>
  <c r="AK13"/>
  <c r="AG13"/>
  <c r="AC13"/>
  <c r="Y13"/>
  <c r="S13"/>
  <c r="Q13" s="1"/>
  <c r="R13"/>
  <c r="O13"/>
  <c r="L13"/>
  <c r="P13" s="1"/>
  <c r="J13"/>
  <c r="H13"/>
  <c r="DO12"/>
  <c r="DN12"/>
  <c r="AS12"/>
  <c r="AO12"/>
  <c r="AK12"/>
  <c r="AG12"/>
  <c r="AC12"/>
  <c r="Y12"/>
  <c r="S12"/>
  <c r="R12"/>
  <c r="Q12" s="1"/>
  <c r="L12"/>
  <c r="P12" s="1"/>
  <c r="T12" s="1"/>
  <c r="H12"/>
  <c r="DO11"/>
  <c r="DN11"/>
  <c r="AS11"/>
  <c r="AO11"/>
  <c r="AK11"/>
  <c r="AG11"/>
  <c r="AC11"/>
  <c r="Y11"/>
  <c r="S11"/>
  <c r="Q11" s="1"/>
  <c r="R11"/>
  <c r="P11"/>
  <c r="T11" s="1"/>
  <c r="O11"/>
  <c r="L11"/>
  <c r="J11"/>
  <c r="H11"/>
  <c r="DO10"/>
  <c r="DN10"/>
  <c r="AS10"/>
  <c r="AO10"/>
  <c r="AK10"/>
  <c r="AG10"/>
  <c r="AC10"/>
  <c r="Y10"/>
  <c r="S10"/>
  <c r="R10"/>
  <c r="Q10" s="1"/>
  <c r="L10"/>
  <c r="J10" s="1"/>
  <c r="O10" s="1"/>
  <c r="H10"/>
  <c r="DO9"/>
  <c r="DN9"/>
  <c r="AS9"/>
  <c r="AO9"/>
  <c r="AK9"/>
  <c r="AG9"/>
  <c r="AC9"/>
  <c r="Y9"/>
  <c r="S9"/>
  <c r="Q9" s="1"/>
  <c r="R9"/>
  <c r="O9"/>
  <c r="L9"/>
  <c r="P9" s="1"/>
  <c r="T9" s="1"/>
  <c r="J9"/>
  <c r="H9"/>
  <c r="DO8"/>
  <c r="DN8"/>
  <c r="AS8"/>
  <c r="AS18" s="1"/>
  <c r="AM8"/>
  <c r="AO8" s="1"/>
  <c r="AO18" s="1"/>
  <c r="AK8"/>
  <c r="AK18" s="1"/>
  <c r="AG8"/>
  <c r="AG18" s="1"/>
  <c r="AC8"/>
  <c r="AC18" s="1"/>
  <c r="Y8"/>
  <c r="Y18" s="1"/>
  <c r="S8"/>
  <c r="S18" s="1"/>
  <c r="L8"/>
  <c r="P8" s="1"/>
  <c r="J8"/>
  <c r="H8"/>
  <c r="H18" s="1"/>
  <c r="T45" i="10"/>
  <c r="U45"/>
  <c r="V45"/>
  <c r="S45"/>
  <c r="V44"/>
  <c r="U44"/>
  <c r="T44"/>
  <c r="V43"/>
  <c r="U43"/>
  <c r="T43"/>
  <c r="V42"/>
  <c r="U42"/>
  <c r="T42"/>
  <c r="V41"/>
  <c r="U41"/>
  <c r="T41"/>
  <c r="V40"/>
  <c r="U40"/>
  <c r="T40"/>
  <c r="V39"/>
  <c r="U39"/>
  <c r="T39"/>
  <c r="V38"/>
  <c r="U38"/>
  <c r="T38"/>
  <c r="V37"/>
  <c r="U37"/>
  <c r="T37"/>
  <c r="V36"/>
  <c r="U36"/>
  <c r="T36"/>
  <c r="V35"/>
  <c r="U35"/>
  <c r="T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P13" i="7"/>
  <c r="N39" i="6"/>
  <c r="L39"/>
  <c r="N78" i="4"/>
  <c r="L78"/>
  <c r="T43" i="1"/>
  <c r="U43"/>
  <c r="S43"/>
  <c r="I8" i="11" l="1"/>
  <c r="O17"/>
  <c r="M8"/>
  <c r="M17" s="1"/>
  <c r="I17"/>
  <c r="M8" i="12"/>
  <c r="M12" s="1"/>
  <c r="I12"/>
  <c r="N12"/>
  <c r="J19" i="13"/>
  <c r="I19" s="1"/>
  <c r="N8"/>
  <c r="N19" s="1"/>
  <c r="I8"/>
  <c r="M8" s="1"/>
  <c r="M19" s="1"/>
  <c r="O14" i="14"/>
  <c r="N14"/>
  <c r="H14"/>
  <c r="L14"/>
  <c r="N8" i="15"/>
  <c r="N12" s="1"/>
  <c r="I8"/>
  <c r="M8" s="1"/>
  <c r="M12" s="1"/>
  <c r="J12" i="16"/>
  <c r="I12" s="1"/>
  <c r="N8"/>
  <c r="N12" s="1"/>
  <c r="I8"/>
  <c r="M8" s="1"/>
  <c r="M12" s="1"/>
  <c r="T15" i="18"/>
  <c r="T13"/>
  <c r="T14"/>
  <c r="T17"/>
  <c r="P10"/>
  <c r="T10" s="1"/>
  <c r="AM18"/>
  <c r="O8"/>
  <c r="R8"/>
  <c r="J12"/>
  <c r="O12" s="1"/>
  <c r="J16"/>
  <c r="O16" s="1"/>
  <c r="L18"/>
  <c r="J18" l="1"/>
  <c r="O18"/>
  <c r="Q8"/>
  <c r="R18"/>
  <c r="P18"/>
  <c r="Q18" l="1"/>
  <c r="T8"/>
  <c r="T18" s="1"/>
</calcChain>
</file>

<file path=xl/sharedStrings.xml><?xml version="1.0" encoding="utf-8"?>
<sst xmlns="http://schemas.openxmlformats.org/spreadsheetml/2006/main" count="7270" uniqueCount="2148">
  <si>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</si>
  <si>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</si>
  <si>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</si>
  <si>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</si>
  <si>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</si>
  <si>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</si>
  <si>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</si>
  <si>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</si>
  <si>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</si>
  <si>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</si>
  <si>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</si>
  <si>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</si>
  <si>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</si>
  <si>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</si>
  <si>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</si>
  <si>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</si>
  <si>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</si>
  <si>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</si>
  <si>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</si>
  <si>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</si>
  <si>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</si>
  <si>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</si>
  <si>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</si>
  <si>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Benef.'s Share (Rs.)</t>
  </si>
  <si>
    <t>Date Of  Finance</t>
  </si>
  <si>
    <t>D.D. No.</t>
  </si>
  <si>
    <t>Instalment No.</t>
  </si>
  <si>
    <t>Jh oghn mYyk @ 'kQh mYyk</t>
  </si>
  <si>
    <t>diMk O;olk;</t>
  </si>
  <si>
    <t>CHITTORGARH</t>
  </si>
  <si>
    <t>Nimbhaheda</t>
  </si>
  <si>
    <t>Muslim</t>
  </si>
  <si>
    <t>Male</t>
  </si>
  <si>
    <t>24/6/11</t>
  </si>
  <si>
    <t>Jh vYrkQ [kku @ ukfnj [kku</t>
  </si>
  <si>
    <t>jssfMesM xkjesUV</t>
  </si>
  <si>
    <t>Jh lS;n vkQrkc vrh @ lS;n jks'ku vyh</t>
  </si>
  <si>
    <t>fctyh fd nwqdku</t>
  </si>
  <si>
    <t>kapasan</t>
  </si>
  <si>
    <t>Bakarda</t>
  </si>
  <si>
    <t>Female</t>
  </si>
  <si>
    <t>vdhyk ckuks @ ehj teka [kku</t>
  </si>
  <si>
    <t>Chiksi</t>
  </si>
  <si>
    <t>Bansti</t>
  </si>
  <si>
    <t>vgen uwqj ealwjh @ uwj eks-</t>
  </si>
  <si>
    <t>tujy LVksj</t>
  </si>
  <si>
    <t>Vijaypur</t>
  </si>
  <si>
    <t>bdcky eksgEen 'ks][k @ Lo- Jh rkfgj eks- 'ks[k</t>
  </si>
  <si>
    <t>vkVks ikVZzl</t>
  </si>
  <si>
    <t>Jh v;wc [kka iBku @ dqjcku [kka</t>
  </si>
  <si>
    <t>eksVj lkbZfdy ejEer</t>
  </si>
  <si>
    <t>Kumbhanaar</t>
  </si>
  <si>
    <t>tylqqn~nhu uhyxj @ vehyqn~nhu</t>
  </si>
  <si>
    <t>flykbZ dk;Z</t>
  </si>
  <si>
    <t>Kapasan</t>
  </si>
  <si>
    <t>Singpur</t>
  </si>
  <si>
    <t>lkftnk ckuks @ tghj [kka</t>
  </si>
  <si>
    <t>Chitorgarh</t>
  </si>
  <si>
    <t>tkosn @ tyhyqjZgeku</t>
  </si>
  <si>
    <t>cSfYMax dk;Z</t>
  </si>
  <si>
    <t xml:space="preserve">vjeku 'ks[k@vlye 'ks[k </t>
  </si>
  <si>
    <t>G.N.M (Nursing)</t>
  </si>
  <si>
    <t>fpRrkSMx&lt;</t>
  </si>
  <si>
    <t>30.3.12</t>
  </si>
  <si>
    <t xml:space="preserve">eksgEen olhe@lyhe uhyxj </t>
  </si>
  <si>
    <t xml:space="preserve">:[klkj ckuw @lykeqÌhu </t>
  </si>
  <si>
    <t>dEI;wVj VkbZfiax dh nq-</t>
  </si>
  <si>
    <t xml:space="preserve">jktsUnz flag@paEcsy flag </t>
  </si>
  <si>
    <t>osfYMax o fjis;fjax O;olk;</t>
  </si>
  <si>
    <t>Sikh</t>
  </si>
  <si>
    <t xml:space="preserve">eksgEen xuh eaUlqjh@[kqnkcD’k  </t>
  </si>
  <si>
    <t>bysfDVªd nqdku</t>
  </si>
  <si>
    <t xml:space="preserve">xq:pj.k dksSj@eaftr flag </t>
  </si>
  <si>
    <t xml:space="preserve"> </t>
  </si>
  <si>
    <t>ysfMt diM+k O;olk;</t>
  </si>
  <si>
    <t>gjHktu flag@ vrj flag</t>
  </si>
  <si>
    <t>osfYMax O;olk; o lkeku</t>
  </si>
  <si>
    <t xml:space="preserve">ekezsV fQYM@ jksfcu fQYM </t>
  </si>
  <si>
    <t>iÙky nksus dk O;olk;</t>
  </si>
  <si>
    <t>Christians</t>
  </si>
  <si>
    <t xml:space="preserve">veunhi flag lksuh@lqn’kZu flag </t>
  </si>
  <si>
    <t>fxQ~V ,oa jsfMesM</t>
  </si>
  <si>
    <t xml:space="preserve">vgen gqlSu ykSgkj@ gk:u j’khn </t>
  </si>
  <si>
    <t>yqgkjh dk;Z</t>
  </si>
  <si>
    <t xml:space="preserve">esfol fQYM@ csfly fQYM </t>
  </si>
  <si>
    <t>lkM+h O;olk;</t>
  </si>
  <si>
    <t xml:space="preserve">eqerkt@jrq [kk¡ </t>
  </si>
  <si>
    <t>diM+k O;olk;</t>
  </si>
  <si>
    <t xml:space="preserve">tjhuk ckuw@ gkth eksgEen vyh </t>
  </si>
  <si>
    <t xml:space="preserve">jger@'kgtkn v[rj  </t>
  </si>
  <si>
    <t>Jh olhe fQjkst@eksgEen gqlSu</t>
  </si>
  <si>
    <t>Hkxoku nkl] jkepUnz QzqV epsZUV</t>
  </si>
  <si>
    <t>1.3.12</t>
  </si>
  <si>
    <t>Jh fy;kdr vyh@eksgEen 'kjhQ uhyxj</t>
  </si>
  <si>
    <t>DykWFk lsUVj</t>
  </si>
  <si>
    <t>Jhefr 'kehe v[rj@eatwj vgen ealwjh</t>
  </si>
  <si>
    <t>Jherh lyek@lkchj [kku</t>
  </si>
  <si>
    <t>daxu LVkslZ</t>
  </si>
  <si>
    <t>Jherh ulhe 'ks[k@vuoj gqlSu</t>
  </si>
  <si>
    <t>Jh esgewn vyh@gkehn vyh</t>
  </si>
  <si>
    <t>lt/kt] fj0fl0 dkEiysDl</t>
  </si>
  <si>
    <t>Jh lQkdr gqlSu@fy;kdr glSu</t>
  </si>
  <si>
    <t>,l-ds- bfUt-</t>
  </si>
  <si>
    <t>Jh bjQku eksgEen@vkfcn gqlSu</t>
  </si>
  <si>
    <t>bZatu ikVZl] fdjk.kk LVkslZ</t>
  </si>
  <si>
    <t>Jh vkfcn gqlSu@eksgEen ;wuwl Nhik</t>
  </si>
  <si>
    <t>x.kifr Mhty</t>
  </si>
  <si>
    <t>Jh bLekby@c'khj pqMh?kj</t>
  </si>
  <si>
    <t>Jzxkj ,oa tujy LVkslZ</t>
  </si>
  <si>
    <t>Jherh ljrkt ckuq@eksgEen gqlSu tqykgk</t>
  </si>
  <si>
    <t>Ms;jh QkeZ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</si>
  <si>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</si>
  <si>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</si>
  <si>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</si>
  <si>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</si>
  <si>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</si>
  <si>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</si>
  <si>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</si>
  <si>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</si>
  <si>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</si>
  <si>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</si>
  <si>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</si>
  <si>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</si>
  <si>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</si>
  <si>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</si>
  <si>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</si>
  <si>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</si>
  <si>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Nil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</si>
  <si>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</si>
  <si>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</si>
  <si>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</si>
  <si>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</si>
  <si>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</si>
  <si>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</si>
  <si>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</si>
  <si>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6/27.712</t>
  </si>
  <si>
    <t>vkfny cssx eqxy</t>
  </si>
  <si>
    <t>esgewn csx</t>
  </si>
  <si>
    <t>59] ch- gqMdks dkWyksuh lsDVj ua- 5 xk¡/khuxj fpŸkkSM+x&lt;+</t>
  </si>
  <si>
    <t>Chittorgarh</t>
  </si>
  <si>
    <t>MUSLIM</t>
  </si>
  <si>
    <t>M</t>
  </si>
  <si>
    <t>U</t>
  </si>
  <si>
    <t>esokM+ ;qfuolhZVh xaxjkj fpŸkkSM+x&lt;+</t>
  </si>
  <si>
    <t>ch-Vsd-</t>
  </si>
  <si>
    <t>3 o"kZ</t>
  </si>
  <si>
    <t>23-08-2012</t>
  </si>
  <si>
    <t>23-11-2012</t>
  </si>
  <si>
    <t>76/14.8.12</t>
  </si>
  <si>
    <t>fjtoku gqlSu valkjh</t>
  </si>
  <si>
    <t>lS;n vyh valkjh</t>
  </si>
  <si>
    <t>eksfeu eksgYyk] flDdk chM+h ds ikl csxwa</t>
  </si>
  <si>
    <t>dEI;qdkse bULVhV~;wV vkWQ buQksjes'ku t;iqj</t>
  </si>
  <si>
    <t>jktLFkku VsDuhdy ;qfuolhZVh dksVk ¼jkt½</t>
  </si>
  <si>
    <t>77/16.8.12</t>
  </si>
  <si>
    <t>vcjkj vyh uhyxj</t>
  </si>
  <si>
    <t>,glku eksgEen</t>
  </si>
  <si>
    <t>racksyh pkSd csxwa</t>
  </si>
  <si>
    <t>islhfQd bULVhV~;wV vkWQ bUQksjes'ku izrkiuxj mn;iqj</t>
  </si>
  <si>
    <t>islhfQd ;qfuolhZVh mn;iqj</t>
  </si>
  <si>
    <t>58-4-1-13</t>
  </si>
  <si>
    <t xml:space="preserve">eks- tkosn dkslj vUlkjh
</t>
  </si>
  <si>
    <t>eqerkt vyh vUlkjh</t>
  </si>
  <si>
    <t xml:space="preserve">eksfeu ekSgYyk] tkek efLtn ds ikl] csaxw] ftyk fpÙkkSM+x&lt;+ </t>
  </si>
  <si>
    <t>Jh ckykth dkWyst vkWQ ulhZax mn;iqj</t>
  </si>
  <si>
    <t>jktLFkku uflax dkSfUly t;iqj</t>
  </si>
  <si>
    <t>B.SC nursing -</t>
  </si>
  <si>
    <t>4 o"kZ 6 ekg</t>
  </si>
  <si>
    <t>07.02.13</t>
  </si>
  <si>
    <t>25.03.13</t>
  </si>
  <si>
    <t>55-4-1-13</t>
  </si>
  <si>
    <t>ijost vkye</t>
  </si>
  <si>
    <t xml:space="preserve">xqyke eks- uhyxj </t>
  </si>
  <si>
    <t xml:space="preserve">pkUn iksy jksM+] xaxjkj] ftyk fpÙkkSM+x&lt;+ </t>
  </si>
  <si>
    <t>esokM+ ;wfuoflZVh xaxjkj</t>
  </si>
  <si>
    <t>B.TECH</t>
  </si>
  <si>
    <t>4 o"kZ</t>
  </si>
  <si>
    <t>59-4-1-13</t>
  </si>
  <si>
    <t xml:space="preserve">eksgEen futkeqnhu </t>
  </si>
  <si>
    <t>eksgEen 'kQh</t>
  </si>
  <si>
    <t xml:space="preserve">gkbZos jksM+] LVs’ku xaxjkj] </t>
  </si>
  <si>
    <t>M.B.A</t>
  </si>
  <si>
    <t>2 o"kZ</t>
  </si>
  <si>
    <t>01.04.13</t>
  </si>
  <si>
    <t>34-4-1-13</t>
  </si>
  <si>
    <t xml:space="preserve">Jherh vkQjhu
</t>
  </si>
  <si>
    <t>Qjhn [kku</t>
  </si>
  <si>
    <t xml:space="preserve">pUnu pkSd] lqFkkjh ekSgYyk] fuEckgsM+k] ftyk fpÙkkSM+x&lt;+ </t>
  </si>
  <si>
    <t>Jh lkaofy;k th th,u,e Vsªfuax lsUVj fpŸkkSM+x&lt;+</t>
  </si>
  <si>
    <t>G.N.M &amp; feM okbZ Qjh</t>
  </si>
  <si>
    <t>3 o"kZ 6 ekg</t>
  </si>
  <si>
    <t>100-12-3-13</t>
  </si>
  <si>
    <t>v;kt 'kS[k</t>
  </si>
  <si>
    <t>vuoj gqlSu</t>
  </si>
  <si>
    <t xml:space="preserve">fu;kt gksVy ds lkeus] psrd ekdsZV] jkorHkkVk] ftyk fpÙkkSM+x&lt;+ </t>
  </si>
  <si>
    <t>vk;Z bUlVhV~;wV vkWQ bUtfu;fjax ,.M VsDuksyksth</t>
  </si>
  <si>
    <t>jktLFkku VsfDudy ;wuhoflZVh dksVk</t>
  </si>
  <si>
    <t>B.TECH.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</si>
  <si>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</si>
  <si>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</si>
  <si>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</si>
  <si>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</si>
  <si>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</si>
  <si>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 xml:space="preserve">eks- bjQku f[kyth@ </t>
  </si>
  <si>
    <t xml:space="preserve"> [kqljks deky f[kyth</t>
  </si>
  <si>
    <t>fgUnq Nhik ekSgYyk] ykSgkj xyh] fpÙkkSM+x&lt;+</t>
  </si>
  <si>
    <t>dVihl lsUVj</t>
  </si>
  <si>
    <t>18-02-2014</t>
  </si>
  <si>
    <t xml:space="preserve">eks- vlye jaxjst@ </t>
  </si>
  <si>
    <t xml:space="preserve">gkth Qrg eksgEen </t>
  </si>
  <si>
    <t>ikoVk njoktk] cwUnh jksM+] fpÙkkSM+xM+</t>
  </si>
  <si>
    <t>jaxkbZ NikbZ ,oa cU/kst dk;Z</t>
  </si>
  <si>
    <t xml:space="preserve">vkfcnk ckuw@ </t>
  </si>
  <si>
    <t xml:space="preserve">xqyke lknhd uhyxj </t>
  </si>
  <si>
    <t>40] U;wDykWFk ekdsZV] fpÙkkSM+x&lt;+</t>
  </si>
  <si>
    <t>fdjkuk o tujy O;olk;</t>
  </si>
  <si>
    <t xml:space="preserve">eks- bejku Nhik@  </t>
  </si>
  <si>
    <t>eks- 'kjhQ Nhik</t>
  </si>
  <si>
    <t>Nhik ekSgYkk] uhps dh efLtn ds ikl] fpÙkkSM+x&lt;+</t>
  </si>
  <si>
    <t>bysfDVªd lkeku</t>
  </si>
  <si>
    <t xml:space="preserve">vkfcn gqlSu@ </t>
  </si>
  <si>
    <t xml:space="preserve">vCnqy d¸;qe </t>
  </si>
  <si>
    <t>nksjkbZ] rg0 csaxww] ftyk fpÙkkSM+x&lt;+</t>
  </si>
  <si>
    <t>fdjk.kk O;olk;</t>
  </si>
  <si>
    <t>gkth eksgEen vyh@</t>
  </si>
  <si>
    <t xml:space="preserve"> gkth esgewn vyh </t>
  </si>
  <si>
    <t>izrkiuxj] rstkth dk pkSd] fpÙkkSM+x&lt;+</t>
  </si>
  <si>
    <t xml:space="preserve">de:nhu@  </t>
  </si>
  <si>
    <t>vdcj [kk¡ fejklh</t>
  </si>
  <si>
    <t>cl LVS.M] ikjlksyh] csaxw</t>
  </si>
  <si>
    <t>cS.M ikVhZ</t>
  </si>
  <si>
    <t xml:space="preserve">eks- mej 'kS[k@  </t>
  </si>
  <si>
    <t>vCnqy yrhQ 'ks[k</t>
  </si>
  <si>
    <t>ubZ vkcknh] dqEHkk uxj] fpÙkkSM+x&lt;+</t>
  </si>
  <si>
    <t>QksVks LVsV e'khu</t>
  </si>
  <si>
    <t xml:space="preserve"> 'kfgn vyh@ </t>
  </si>
  <si>
    <t xml:space="preserve">eq'rkd vyh vyh </t>
  </si>
  <si>
    <t>tkon njoktk] fuEckgsM+k</t>
  </si>
  <si>
    <t xml:space="preserve">QksVks LVsV ,.M ysfeus'ku </t>
  </si>
  <si>
    <t xml:space="preserve">de:ufulk@ </t>
  </si>
  <si>
    <t>vCnqy gdhe</t>
  </si>
  <si>
    <t>ukyk cktkj] njxkg ds ikl] cLlh] ftyk fpÙkkSM+x&lt;+</t>
  </si>
  <si>
    <t xml:space="preserve">eksgEen tehy@  </t>
  </si>
  <si>
    <t>pk¡n eks-</t>
  </si>
  <si>
    <t>vLirky ds ihNs] ubZ vkcknh] dusjk] fpÙkkSM+</t>
  </si>
  <si>
    <t>Vq fOgyj lfoZl</t>
  </si>
  <si>
    <t xml:space="preserve">de:fulk@ </t>
  </si>
  <si>
    <t xml:space="preserve">vgen gqlSu eUlwjh </t>
  </si>
  <si>
    <t>lqFkkjks dk ekSgYyk] efLtn ds ikl] cLlh] fpÙkkSM+x&lt;+</t>
  </si>
  <si>
    <t>:bZ fianus dh e'khu</t>
  </si>
  <si>
    <t xml:space="preserve">cn:u fu'kk@ </t>
  </si>
  <si>
    <t xml:space="preserve">bdcky gqlSu </t>
  </si>
  <si>
    <t>uhyxjksa dh efLtn ds ikl] fpÙkkSM+x&lt;+</t>
  </si>
  <si>
    <t xml:space="preserve"> 'kkg:[k [kku@ 8107887886</t>
  </si>
  <si>
    <t xml:space="preserve">fy;kdr [kku </t>
  </si>
  <si>
    <t>lCth e.Mh] lqHkk"k pkSd] lujkbZt iksyVªh QkeZ] vksdkQ] fuEckgsM+k</t>
  </si>
  <si>
    <t xml:space="preserve">tkQj gqlSu@  </t>
  </si>
  <si>
    <t>eks- 'kjhQ</t>
  </si>
  <si>
    <t>vksNM+h] ftyk fpÙkkSM+x&lt;+</t>
  </si>
  <si>
    <t>esdsfudy dk;Z</t>
  </si>
  <si>
    <t xml:space="preserve"> 'kgukt ckuks@  </t>
  </si>
  <si>
    <t>eqckfjd gqlSu</t>
  </si>
  <si>
    <t>Nhiks dk efUnj] csaxw] fpÙkkSM+x&lt;+</t>
  </si>
  <si>
    <t>efugkjh dh nqdku</t>
  </si>
  <si>
    <t xml:space="preserve">vkfcn gqlSu vUlkjh@ </t>
  </si>
  <si>
    <t xml:space="preserve">eks- lnhd </t>
  </si>
  <si>
    <t>eksehu ekSgYyk] csaxw] fpÙkkSM+x&lt;+</t>
  </si>
  <si>
    <t>csVªh dh nqdku</t>
  </si>
  <si>
    <t xml:space="preserve">lknhd vyh@ </t>
  </si>
  <si>
    <t xml:space="preserve"> lkchj vyh</t>
  </si>
  <si>
    <t>bUnz dkWyksuh] fuEckgsM+k</t>
  </si>
  <si>
    <t>byfDVªd nqdku gsrq</t>
  </si>
  <si>
    <t xml:space="preserve">tkQj gqlSu@ </t>
  </si>
  <si>
    <t xml:space="preserve">xQqj [kk¡ </t>
  </si>
  <si>
    <t>feBk jke th dk [ksM+k] izrkiuxj] fpÙkkSM+x&lt;+</t>
  </si>
  <si>
    <t>dEI;qVj dh nqdku</t>
  </si>
  <si>
    <t>eks- eqrZtk@  9829410476</t>
  </si>
  <si>
    <t>ubZ vkcknh] esokrh ekSgYkk] Ldwy ua- 6 ds ihNs fuEckgsM+k</t>
  </si>
  <si>
    <t>bysfDVªd fQfVax lkeku</t>
  </si>
  <si>
    <t>lgukt ckuks@  9928834702</t>
  </si>
  <si>
    <t>ckcw [kk¡</t>
  </si>
  <si>
    <t>lsxok gkmflax cksMZ] lsarh] fpÙkkSM+x&lt;+</t>
  </si>
  <si>
    <t>ysfMt flykbZ e'khu ¼dVihl diM+s dh nqdku½</t>
  </si>
  <si>
    <t xml:space="preserve">lbZn [kku@ </t>
  </si>
  <si>
    <t xml:space="preserve"> eks- jQhd iBku</t>
  </si>
  <si>
    <t>cM+ksfn;k egknso] csaxw</t>
  </si>
  <si>
    <t>LVs'kujh</t>
  </si>
  <si>
    <t>uwj eksgEen@ 8107513034</t>
  </si>
  <si>
    <t xml:space="preserve">'kQh eks- eUlqjh </t>
  </si>
  <si>
    <t>jkejghe uxj] eksj exjh] fpÙkkSM+x&lt;+</t>
  </si>
  <si>
    <t>fdjkuk ,oa tujy LVksj</t>
  </si>
  <si>
    <t xml:space="preserve">lyhe eksgEen@ </t>
  </si>
  <si>
    <t xml:space="preserve">Lo0 gdhe [kku </t>
  </si>
  <si>
    <t>flikgh ekSgYyk] twuk cktkj] fpÙkkSM+x&lt;+</t>
  </si>
  <si>
    <t>lk;dy fjis;j] lsy ,oa lfoZl</t>
  </si>
  <si>
    <t xml:space="preserve">tqusn eks- 'ks[k@ </t>
  </si>
  <si>
    <t>Qk:[k eks-</t>
  </si>
  <si>
    <t>ekLVj dkWyksuh] diklu] fpÙkkSM+x&lt;+</t>
  </si>
  <si>
    <t>fx¶V vkbZVe ,.M eksckbZy</t>
  </si>
  <si>
    <t xml:space="preserve">fuyksQj ckuks@  </t>
  </si>
  <si>
    <t>vklhQ 'kkg</t>
  </si>
  <si>
    <t>b'kkdkckn dkWyst jksM+] fuEckgsM+k</t>
  </si>
  <si>
    <t>fdjkuk O;kikj</t>
  </si>
  <si>
    <t xml:space="preserve">eks- jetku@ </t>
  </si>
  <si>
    <t xml:space="preserve">eks v;qc tqykgk </t>
  </si>
  <si>
    <t>eksfeu ekSgYyk] csaxw</t>
  </si>
  <si>
    <t>fdjkuk O;olk;</t>
  </si>
  <si>
    <t xml:space="preserve">vCnqy yrhQ@ </t>
  </si>
  <si>
    <t xml:space="preserve">vCnqy lÙkkj </t>
  </si>
  <si>
    <t>/kke.kh [ksM+k] iksLV ukgjx&lt;+] rg0 Hknslj] fpÙkkSM+x&lt;+</t>
  </si>
  <si>
    <t>fdjkuk dh nqdku</t>
  </si>
  <si>
    <t xml:space="preserve">edcqy gqlSu@ </t>
  </si>
  <si>
    <t>ljQjkt gqlSu</t>
  </si>
  <si>
    <t>dPph cLrh] xk¡/khuxj] fpÙkkSM+x&lt;+</t>
  </si>
  <si>
    <t xml:space="preserve">jsgkuk ckuks@ </t>
  </si>
  <si>
    <t xml:space="preserve">vCnqy len </t>
  </si>
  <si>
    <t>ubZ vkcknh esokrh ekSgYyk] fuEckgsM+k</t>
  </si>
  <si>
    <t xml:space="preserve">xqM~Mh </t>
  </si>
  <si>
    <t>Jh gqlSu vyh</t>
  </si>
  <si>
    <t>flikgh ekSgYyk] fpÙkkSM+x&lt;+</t>
  </si>
  <si>
    <t xml:space="preserve"> 'kQh eks- fiUtkjk@           eks- 9413978672</t>
  </si>
  <si>
    <t>teky eks-</t>
  </si>
  <si>
    <t xml:space="preserve">iksLV 'kEHkwiqjk ftyk fpÙkkSM+x&lt;+           </t>
  </si>
  <si>
    <t>:bZ ,oa diM+k O;olk;</t>
  </si>
  <si>
    <t>n'kZu flag@              eks- 9602229411</t>
  </si>
  <si>
    <t>fu/kku flag</t>
  </si>
  <si>
    <t>rstkth pkSd] izrkiuxj fpÙkkSM+x&lt;+</t>
  </si>
  <si>
    <t>jsMhesM O;olk;</t>
  </si>
  <si>
    <t>lktuk ckuw@             eks- 7742353964</t>
  </si>
  <si>
    <t>xqyke eksgEen</t>
  </si>
  <si>
    <t>pkUn iksy jksM+] efLtn ds ikl] xaxjkj ftyk fpÙkkSM+x&lt;+</t>
  </si>
  <si>
    <t>oL= O;olk;</t>
  </si>
  <si>
    <t>vkfcn gqlSu@             eks- 9785306796</t>
  </si>
  <si>
    <t xml:space="preserve">de:nhu </t>
  </si>
  <si>
    <t>eaMkojh jksM+] csaxw ftyk fpÙkkSM+x&lt;+</t>
  </si>
  <si>
    <t>fdjk.kk LVksj</t>
  </si>
  <si>
    <t>vk'kh"k gslyj@           eks- 9928880077</t>
  </si>
  <si>
    <t>gslyj gsfjl</t>
  </si>
  <si>
    <t>ehBk jke th dk [ksM+k izrkiuxj fpÙkkZM+x&lt;+</t>
  </si>
  <si>
    <t>Christian</t>
  </si>
  <si>
    <t>iÙky nksuk ,oa feBkbZ ckDl</t>
  </si>
  <si>
    <t>eks- bejku@              eks- 9024708199</t>
  </si>
  <si>
    <t>b'kkd eksgEen</t>
  </si>
  <si>
    <t>Nchy nkl dh pDdh ds ikl] okMZ ua 5 jkorHkkVk fpÙkkSM+x&lt;+</t>
  </si>
  <si>
    <t>glhuk csxe @ 9784187092</t>
  </si>
  <si>
    <t>fQjkst [kku</t>
  </si>
  <si>
    <t>dqEHkkuxj] efLtn ds ikl] fpÙkkSM+x&lt;+</t>
  </si>
  <si>
    <t>bfEr;kt gqlSu@9413275182</t>
  </si>
  <si>
    <t xml:space="preserve">gkth QS;kt [kk¡ </t>
  </si>
  <si>
    <t>uhyxjksa dh efLtn ds ikl] ykSgkj eksgYyk] fpÙkkSM+x&lt;+</t>
  </si>
  <si>
    <t xml:space="preserve"> 'kksdj fjis;fjax dh nqdku</t>
  </si>
  <si>
    <t>vglku eks-@9785033192</t>
  </si>
  <si>
    <t xml:space="preserve">v¸;wc [kk¡ </t>
  </si>
  <si>
    <t>lh&amp;85@5] xka/khuxj] fpÙkkSM+x&lt;+</t>
  </si>
  <si>
    <t>dEI;qVj lsUVj</t>
  </si>
  <si>
    <t>fjtoku dkth@7737958718]</t>
  </si>
  <si>
    <t xml:space="preserve">vCnqy vtht dkth </t>
  </si>
  <si>
    <t>lh&amp;86@5] gqM+dks dkWyksuh] xka/khuxj] fpÙkkSM+x&lt;+</t>
  </si>
  <si>
    <t>fizfUVax izsl O;olk;</t>
  </si>
  <si>
    <t>uwjtgk¡ ckuq@9251386266</t>
  </si>
  <si>
    <t xml:space="preserve">[kqljks deky uhyxj </t>
  </si>
  <si>
    <t>ykSgkj eksgYyk] fpÙkkSM+x&lt;+</t>
  </si>
  <si>
    <t>jaxkbZ NikbZ</t>
  </si>
  <si>
    <t>:dlkuk uhyxj@9597988070</t>
  </si>
  <si>
    <t xml:space="preserve">eqckfjd gqlSu </t>
  </si>
  <si>
    <t>Nhiksa ds eafUnj ds ikl] csaxw] fpÙkkSM+x&lt;+</t>
  </si>
  <si>
    <t>eqckfjd gqlSu@ 9785834314</t>
  </si>
  <si>
    <t>'kQh eksgEen</t>
  </si>
  <si>
    <t>xYlZ dkWyst ds ihNs] [kuht Hkou jksM+] xka/khuxj] lsDVj ua- 05 dPph cLrh] fpÙkkSM+x&lt;+</t>
  </si>
  <si>
    <t>ijohu@  9461848840</t>
  </si>
  <si>
    <t>jQhd eks</t>
  </si>
  <si>
    <t>pkUn iksy ds ckgj] xaxjkj] ftyk fpÙkkSM+x&lt;+</t>
  </si>
  <si>
    <t>J`xkaj LVksj</t>
  </si>
  <si>
    <t>lÌke gqlSu@             eks- 8890013399</t>
  </si>
  <si>
    <t>eks- lkfnd</t>
  </si>
  <si>
    <t>feBk jke th dk [ksM+k] izrki uxj] fpÙkkSM+x&lt;+</t>
  </si>
  <si>
    <t xml:space="preserve"> tjhuk csxe@ 7737887151</t>
  </si>
  <si>
    <t xml:space="preserve">Jh cjdr vyh </t>
  </si>
  <si>
    <t>ls0 5] edku ua- 360] xka/khuxj] fpÙkkSM+x&lt;+</t>
  </si>
  <si>
    <t>Jherh ijohu ckuks@</t>
  </si>
  <si>
    <t>[kyhy eks-</t>
  </si>
  <si>
    <t>diM+k cktkj] fpÙkkSM+x&lt;+</t>
  </si>
  <si>
    <t>lathnk ethn@            eks 9782018179</t>
  </si>
  <si>
    <t>vCnqy ethn</t>
  </si>
  <si>
    <t>lS- ua- 5] xka/khuxj] 187 ,Q] fpÙkkSM+x&lt;+</t>
  </si>
  <si>
    <t>jsMhesM dh nqdku</t>
  </si>
  <si>
    <t>eqjkn [kk¡@ 9887648145</t>
  </si>
  <si>
    <t xml:space="preserve">vgen uwj </t>
  </si>
  <si>
    <t>mijyk ikM+k] fpÙkkSM+x&lt;+</t>
  </si>
  <si>
    <t>diM+k ,oa jsMhesM Qsjh O;olk;</t>
  </si>
  <si>
    <t xml:space="preserve">vetn [kk¡ iBku@ 7877422641 </t>
  </si>
  <si>
    <t>vekuqYykg</t>
  </si>
  <si>
    <t>71 , dqEHkkuxj] fpÙkkSM+x&lt;+</t>
  </si>
  <si>
    <t>lsusVªh O;olk;</t>
  </si>
  <si>
    <t>Jherh vkeuk@ 9929518943</t>
  </si>
  <si>
    <t>bekuqYykg [kku</t>
  </si>
  <si>
    <t>ubZ vkcknh dtksM+iqjk] lkok fpÙkkSM+x&lt;+</t>
  </si>
  <si>
    <t xml:space="preserve">bZ'kkd eks-@ </t>
  </si>
  <si>
    <t>yrhQ eks</t>
  </si>
  <si>
    <t>vk;qqosZn vLirky ds ikl] fpÙkkSM+x&lt;+</t>
  </si>
  <si>
    <t>fdjk.k ,oa tujy LVksj</t>
  </si>
  <si>
    <t>:dlkuk @</t>
  </si>
  <si>
    <t>eks tehy</t>
  </si>
  <si>
    <t>ubZ vkcknh vLirky ds ihNs] dusjk</t>
  </si>
  <si>
    <t>fgnk;r vyh @  9783138466</t>
  </si>
  <si>
    <t>vgen vyh</t>
  </si>
  <si>
    <t>efLtn ds ikl] ikjlksyh] csaxw fpÙkkSM+x&lt;+</t>
  </si>
  <si>
    <t>?kM+h dh nqdku</t>
  </si>
  <si>
    <t>jsgkuk@ 9667452544</t>
  </si>
  <si>
    <t xml:space="preserve">fQjkst [kku </t>
  </si>
  <si>
    <t>C;qqVh ikyZj</t>
  </si>
  <si>
    <t>eksgEen tqusn [kk¡@9928444046</t>
  </si>
  <si>
    <t xml:space="preserve">'kjhQ [kk¡ </t>
  </si>
  <si>
    <t>lqjk.kk isVªksy iEi ds ihNs] LVs'ku] fpÙkkSM+x&lt;+</t>
  </si>
  <si>
    <t>eksgEen vyh@</t>
  </si>
  <si>
    <t>glu vyh</t>
  </si>
  <si>
    <t>okMZ ua- 05] eksfeu eksgYyk] csaxw] ftyk fpÙkkZM+x&lt;+</t>
  </si>
  <si>
    <t>tujy e.khgkjh</t>
  </si>
  <si>
    <t>vQlkuk uhyxj@         eks 9887156047</t>
  </si>
  <si>
    <t>eks fQjkst</t>
  </si>
  <si>
    <t>eqckfjd gqlSu@</t>
  </si>
  <si>
    <t>vCnqy 'kdwj ealwjh</t>
  </si>
  <si>
    <t>eaMkojh rg0 csaxw ftyk fpÙkkSM+x&lt;+</t>
  </si>
  <si>
    <t xml:space="preserve"> 'kk;uk ch vUlkj@ 9982860686 </t>
  </si>
  <si>
    <t>eks gqlSu</t>
  </si>
  <si>
    <t>eksfeu eksgyyk] csaxw] ftyk fpÙkkSM+x&lt;+</t>
  </si>
  <si>
    <t>jtkd eks@</t>
  </si>
  <si>
    <t>pkUn [kk¡</t>
  </si>
  <si>
    <t>lsxok gkmlhax cksMZ] fpÙkkSM+x&lt;+</t>
  </si>
  <si>
    <t xml:space="preserve">lyhuk [kku @ </t>
  </si>
  <si>
    <t xml:space="preserve">eks- gkfen </t>
  </si>
  <si>
    <t>Nhik eksgYyk] mij dh efLtn] fpÙkkSM+x&lt;+</t>
  </si>
  <si>
    <t>fljkt vgen@  9950959235</t>
  </si>
  <si>
    <t>jQhd vgen</t>
  </si>
  <si>
    <t>ehjkxat] HkknlkSM+k] rg0 Hknslj ftyk fpÙkkSM+x&lt;+</t>
  </si>
  <si>
    <t xml:space="preserve">QksVks LVsV ,oa dEI;qVj </t>
  </si>
  <si>
    <t>Jherh ufQlk@ 9549272246</t>
  </si>
  <si>
    <t xml:space="preserve">eqUuk [kk¡ </t>
  </si>
  <si>
    <t>gkth ljk;] Nhik ekSgYkk] nsgyh xsV] fpÙkksM+x&lt;+</t>
  </si>
  <si>
    <t>Jherh uwjtgk¡ ckuks@9784471769</t>
  </si>
  <si>
    <t>vk;ju m|ksx</t>
  </si>
  <si>
    <t>eks- tkosn@               eks- 9829537230</t>
  </si>
  <si>
    <t xml:space="preserve">eks 'kQh </t>
  </si>
  <si>
    <t>eksrh cktkj LVs'ku jksM+] vkbZlhvkbZ cSad ds ikl] fuEckgsM+k</t>
  </si>
  <si>
    <t>bekeqYyk [kk¡ 9166941432</t>
  </si>
  <si>
    <t>vekuqYyk [kk</t>
  </si>
  <si>
    <t>lkny [ksM+k] Hknslj</t>
  </si>
  <si>
    <t>Qkrek</t>
  </si>
  <si>
    <t xml:space="preserve"> ckcq HkkbZ</t>
  </si>
  <si>
    <t>fdjkuk LVksj</t>
  </si>
  <si>
    <t xml:space="preserve"> 'kgukt ckuw 9602229115</t>
  </si>
  <si>
    <t>eks- gkle uhyxj</t>
  </si>
  <si>
    <t>lnj cktkj] y{eh esfMdy LVksj ds lkeus fpÙkkSM+x&lt;+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</si>
  <si>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</si>
  <si>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</si>
  <si>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</si>
  <si>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luk Mk;j@9413962186</t>
  </si>
  <si>
    <t xml:space="preserve"> Qd:nhu </t>
  </si>
  <si>
    <t>flDdk fcM+h QsDVhª ds ikl] csaxw ftyk fpÙkkSM+x&lt;+</t>
  </si>
  <si>
    <t>ch&amp;Vsd] flfoy ¼pkj o"kZ½ jktLFkku dkWyat vkWQ bfUtfu;fjax Qksj oqeswu] t;iqj</t>
  </si>
  <si>
    <t>i</t>
  </si>
  <si>
    <t>vfu'k eks-@ 9929566890</t>
  </si>
  <si>
    <t xml:space="preserve"> eqckjd gqlSu</t>
  </si>
  <si>
    <t>e¡xyokM+ pkSjkgk] rg0 Mwx¡yk] fpÙkkSM+x&lt;+</t>
  </si>
  <si>
    <t>dkfMZ;ksykth ¼3 o"kZ 6 ekg½ xhrkatyh esfMdy o gkWLihVy dkWyst] xhjok] mn;iqj</t>
  </si>
  <si>
    <t xml:space="preserve">fQjkst [kk¡ ?kkslh@8386086965 </t>
  </si>
  <si>
    <t xml:space="preserve">rkt eks- </t>
  </si>
  <si>
    <t xml:space="preserve"> 'kkL=h dkWyksuh] fuEckgsM+k ftyk fpÙkkSM+x&lt;+</t>
  </si>
  <si>
    <t xml:space="preserve">ch&amp;Vsd ¼pkj o"kZ½ VsDuks bf.M;k ,u th vkj bUlVhV~;wV vkWQ VsDuksyksth dkyjokl mn;iqj </t>
  </si>
  <si>
    <t>14/10/2013</t>
  </si>
  <si>
    <t>vfer flag@ 9887398427</t>
  </si>
  <si>
    <t xml:space="preserve">ÝsfMªd VkbZVl </t>
  </si>
  <si>
    <t>edku ua- 377] xka/khuxj] lsDVj ua- 5] fpÙkkSM+x&lt;+</t>
  </si>
  <si>
    <t xml:space="preserve">ch&amp;Vsd ¼pkj o"kZ½ islhfQd ;wfuolZy fjlksVª] mn;iqj </t>
  </si>
  <si>
    <t>15/10/2013</t>
  </si>
  <si>
    <t xml:space="preserve">fQjkst eks-@ </t>
  </si>
  <si>
    <t xml:space="preserve"> uwj eks-</t>
  </si>
  <si>
    <t>xzke iksLV cksjko] rg0 jkorHkkVk ftyk fpÙkkSM+x&lt;+</t>
  </si>
  <si>
    <t>ch&amp;,llh ulhZax ¼pkj o"kZ½ lykSuh bUlVhV`;wV vkWQ esfMdy lkbZUl fpÙkkSM+x&lt;+</t>
  </si>
  <si>
    <t>21/10/2013</t>
  </si>
  <si>
    <t xml:space="preserve">vCckl vgen jaxjst @  </t>
  </si>
  <si>
    <t>eks- bdcky</t>
  </si>
  <si>
    <t>jaxjst ekSgYyk] iksLV cLlh] ftyk fpÙkkSM+x&lt;+</t>
  </si>
  <si>
    <t>th,u,e ¼rhu o"kZ½ thuh;l gsYFk ,.M uflZax f'k{k.k laLFkku HkhyokM+k</t>
  </si>
  <si>
    <t>v’kjQ gqlSu@9214983527</t>
  </si>
  <si>
    <t xml:space="preserve">v[rj gqlSu </t>
  </si>
  <si>
    <t xml:space="preserve">edku ua- 305] lsDVj ua- 5] xk¡/kh uxj] dPph cLrh] fpÙkkSM+x&lt;+ </t>
  </si>
  <si>
    <t>,ech, ¼2 o"kZ½ esokM+ fo’ofo|ky;] xaxjkj] fpÙkkSM+x&lt;+</t>
  </si>
  <si>
    <t>eks- olhe@</t>
  </si>
  <si>
    <t>eks- lyhe</t>
  </si>
  <si>
    <t>162] U;w DykWFk ekdsZV] fpÙkkSM+x&lt;+ ¼jkt0½</t>
  </si>
  <si>
    <r>
      <rPr>
        <sz val="12"/>
        <rFont val="Times New Roman"/>
        <family val="1"/>
      </rPr>
      <t>G.N.M</t>
    </r>
    <r>
      <rPr>
        <sz val="12"/>
        <rFont val="DevLys 010"/>
      </rPr>
      <t xml:space="preserve"> thuh;l uflZax bULkVhV~;wV HkhyokM+k ¼jkt0½</t>
    </r>
    <r>
      <rPr>
        <sz val="12"/>
        <rFont val="Times New Roman"/>
        <family val="1"/>
      </rPr>
      <t xml:space="preserve">
</t>
    </r>
  </si>
  <si>
    <t>ii</t>
  </si>
  <si>
    <t>vjeku 'kS[k@</t>
  </si>
  <si>
    <t>vlye 'kS[k</t>
  </si>
  <si>
    <t>dikfl;k cktkj] cM+h lknM+h ftyk  fpÙkkSM+x&lt;+ ¼jkt0½</t>
  </si>
  <si>
    <r>
      <rPr>
        <sz val="12"/>
        <rFont val="Times New Roman"/>
        <family val="1"/>
      </rPr>
      <t>G.N.M</t>
    </r>
    <r>
      <rPr>
        <sz val="12"/>
        <rFont val="DevLys 010"/>
      </rPr>
      <t xml:space="preserve"> Jhth uflZax bULkVhV~;wV ukFk}kjk 
</t>
    </r>
  </si>
  <si>
    <t>vkfny csx eqxy@ 9887955671</t>
  </si>
  <si>
    <t>egewn csx</t>
  </si>
  <si>
    <t xml:space="preserve">59 ch gqM+dks dkWyksuh] lsDVj 5] xka/khuxj fpÙkkSM+x&lt;+ </t>
  </si>
  <si>
    <r>
      <rPr>
        <sz val="12"/>
        <rFont val="Times New Roman"/>
        <family val="1"/>
      </rPr>
      <t xml:space="preserve">B.TECH </t>
    </r>
    <r>
      <rPr>
        <sz val="12"/>
        <rFont val="DevLys 010"/>
      </rPr>
      <t xml:space="preserve">esokM+ ;wfuoflZVh              xaxjkj] fpÙkkSM+x&lt;+ 
</t>
    </r>
  </si>
  <si>
    <t>28/11/2013</t>
  </si>
  <si>
    <t>fjtoku gqlSu @eksÛ 9413200701</t>
  </si>
  <si>
    <t>l¸;Sn vyh vUlkjh</t>
  </si>
  <si>
    <t xml:space="preserve">eksfeu ekSgYkk] flDdk fcM+h ds ikl] csaxw ftyk fpÙkkSM+x&lt;+ </t>
  </si>
  <si>
    <r>
      <rPr>
        <sz val="12"/>
        <rFont val="Times New Roman"/>
        <family val="1"/>
      </rPr>
      <t xml:space="preserve">B.TECH </t>
    </r>
    <r>
      <rPr>
        <sz val="12"/>
        <rFont val="DevLys 010"/>
      </rPr>
      <t xml:space="preserve">jktLFkku VsfDudy ;wfuoflZVh] dksVk
</t>
    </r>
  </si>
  <si>
    <t>26/11/2013</t>
  </si>
  <si>
    <t>vcjkj vyh@eksÛ 9694684826</t>
  </si>
  <si>
    <t xml:space="preserve">vglku eks- uhyxj </t>
  </si>
  <si>
    <t>rEcksyh pkSd] csaxw ftyk fpÙkkSM+x&lt;+ ¼jkt0½</t>
  </si>
  <si>
    <r>
      <rPr>
        <sz val="12"/>
        <rFont val="Times New Roman"/>
        <family val="1"/>
      </rPr>
      <t xml:space="preserve">B.TECH </t>
    </r>
    <r>
      <rPr>
        <sz val="12"/>
        <rFont val="DevLys 010"/>
      </rPr>
      <t xml:space="preserve">QsflfQd bUlVhV~;wV vkWQ bUQksjes’ku] izrkiuxj] mn;iqj </t>
    </r>
  </si>
  <si>
    <t>ijost vkye@eks- 77423&amp;53964</t>
  </si>
  <si>
    <t xml:space="preserve">[kkfyn lkfdu </t>
  </si>
  <si>
    <t>eqt¶Qj vgen</t>
  </si>
  <si>
    <t>fpÙkkSM+x&lt;+</t>
  </si>
  <si>
    <t>ch&amp;Vsd ¼4 o"kZ½            ef.kiky ;wfuoflZVh</t>
  </si>
  <si>
    <t>fQjkst eks-</t>
  </si>
  <si>
    <t xml:space="preserve">vCckl vgen jaxjst </t>
  </si>
  <si>
    <t>vjeku 'kS[k</t>
  </si>
  <si>
    <t>iii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</si>
  <si>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</si>
  <si>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</si>
  <si>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</si>
  <si>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Shanaj</t>
  </si>
  <si>
    <t>Kallu</t>
  </si>
  <si>
    <t>Chittodi The., Dist-Chittorgarh</t>
  </si>
  <si>
    <t>Kirana Business</t>
  </si>
  <si>
    <t>8.1.15</t>
  </si>
  <si>
    <t>17.3.15</t>
  </si>
  <si>
    <t>6297671920</t>
  </si>
  <si>
    <t>543734840986</t>
  </si>
  <si>
    <t>Shahid Khan</t>
  </si>
  <si>
    <t>Shabbir Khan</t>
  </si>
  <si>
    <t>Semnagar, Vistar Plot No.1, Madhuvan Senti, chittorgarh</t>
  </si>
  <si>
    <t>Kirana &amp; General Store</t>
  </si>
  <si>
    <t>0579000100195865</t>
  </si>
  <si>
    <t>709254259428</t>
  </si>
  <si>
    <t>Salim Mohammad</t>
  </si>
  <si>
    <t>Mehmood Khan</t>
  </si>
  <si>
    <t>C-34, Segwa Housing Board Seti, chittorgarh</t>
  </si>
  <si>
    <t>0579000100195962</t>
  </si>
  <si>
    <t>479553619219</t>
  </si>
  <si>
    <t>Irfan Khan</t>
  </si>
  <si>
    <t>Salim Shah</t>
  </si>
  <si>
    <t>Talai Ke Pass, Binota</t>
  </si>
  <si>
    <t>Cutpees Cloth Business</t>
  </si>
  <si>
    <t>07780100019626</t>
  </si>
  <si>
    <t>358145303071</t>
  </si>
  <si>
    <t>Minu Begum Mansoori</t>
  </si>
  <si>
    <t>Rahis Mohammad Mansuri</t>
  </si>
  <si>
    <t>Takiz Ke Pass, Binota</t>
  </si>
  <si>
    <t>666101427432</t>
  </si>
  <si>
    <t>376750622746</t>
  </si>
  <si>
    <t xml:space="preserve">Nagma Bano </t>
  </si>
  <si>
    <t>Aabid Hussain Ansari</t>
  </si>
  <si>
    <t>Mandawari Road, Bengu</t>
  </si>
  <si>
    <t>General Readymade</t>
  </si>
  <si>
    <t>12270100015907</t>
  </si>
  <si>
    <t>821141207078</t>
  </si>
  <si>
    <t>Shamina Bano</t>
  </si>
  <si>
    <t>Irfan Mohammad Julaha</t>
  </si>
  <si>
    <t>Badodiya Mahadev, Bengu Ward No.6</t>
  </si>
  <si>
    <t>Chudi Kangan Store</t>
  </si>
  <si>
    <t>12270100015296</t>
  </si>
  <si>
    <t>666599801177</t>
  </si>
  <si>
    <t>Firoz Khan Abbasi</t>
  </si>
  <si>
    <t>Babu Khan</t>
  </si>
  <si>
    <t>Sipahi Mohalla, 10 No. Office Ke Pass, Chittorgarh</t>
  </si>
  <si>
    <t>Cloth Business</t>
  </si>
  <si>
    <t>0579000100170167</t>
  </si>
  <si>
    <t>875462977243</t>
  </si>
  <si>
    <t>Shahina Banu</t>
  </si>
  <si>
    <t>Akhtar Khan</t>
  </si>
  <si>
    <t>Pathano Ka Mohalla, Bengu</t>
  </si>
  <si>
    <t>Manihari Material</t>
  </si>
  <si>
    <t>28101710000652</t>
  </si>
  <si>
    <t>304213189293</t>
  </si>
  <si>
    <t>Sagar Mal Jain</t>
  </si>
  <si>
    <t>Mohan Lal Loda Jain</t>
  </si>
  <si>
    <t>Jhawro Ki Gali, Bengu Dist- Chittorgarh</t>
  </si>
  <si>
    <t>Readymade, General Store</t>
  </si>
  <si>
    <t>28101870000660</t>
  </si>
  <si>
    <t>725464079322</t>
  </si>
  <si>
    <t>Ansar Ahmed Ansari</t>
  </si>
  <si>
    <t>Ali Mohammad Ansari</t>
  </si>
  <si>
    <t>Momin Mohalla, Akhriyo Chowk, Bengu</t>
  </si>
  <si>
    <t>Stationary Material</t>
  </si>
  <si>
    <t>12270100000442</t>
  </si>
  <si>
    <t>830355407670</t>
  </si>
  <si>
    <t>Imran Khan</t>
  </si>
  <si>
    <t>Chand Mohammad</t>
  </si>
  <si>
    <t>1-B-43, Housing Board, Sector No.4, Gandhinagar Chittorgarh</t>
  </si>
  <si>
    <t>3034101000909</t>
  </si>
  <si>
    <t>663854062367</t>
  </si>
  <si>
    <t>Hasina</t>
  </si>
  <si>
    <t>Rashid Mohammad</t>
  </si>
  <si>
    <t>Juna Bazar Chittorgarh</t>
  </si>
  <si>
    <t>Savings Account 4981</t>
  </si>
  <si>
    <t>581935031697</t>
  </si>
  <si>
    <t>Mushtak Ahamad Kha Sorgar</t>
  </si>
  <si>
    <t>Mohammad Khan</t>
  </si>
  <si>
    <t>Bade Talab Ke Pass, Kapasan</t>
  </si>
  <si>
    <t>Auto Parts Shop</t>
  </si>
  <si>
    <t>749302010000451</t>
  </si>
  <si>
    <t>382999916811</t>
  </si>
  <si>
    <t>FIROJ KHAN</t>
  </si>
  <si>
    <t>NASIR KHAN MIRASI</t>
  </si>
  <si>
    <t>CHANDRIA, CHITTORGARH</t>
  </si>
  <si>
    <t>MALE</t>
  </si>
  <si>
    <t>CYCLE STORE</t>
  </si>
  <si>
    <t>3.3.15</t>
  </si>
  <si>
    <t>23.3.15</t>
  </si>
  <si>
    <t>666510110002747</t>
  </si>
  <si>
    <t>704605478569</t>
  </si>
  <si>
    <t xml:space="preserve">AZAD </t>
  </si>
  <si>
    <t>JAMAL NEELGAR</t>
  </si>
  <si>
    <t>BHADESAR, CHITTORGARH</t>
  </si>
  <si>
    <t>CLOTH BUSINESS</t>
  </si>
  <si>
    <t>44710100000162</t>
  </si>
  <si>
    <t>407277363229</t>
  </si>
  <si>
    <t>RAHMAT ALI</t>
  </si>
  <si>
    <t>INAYAT ALI</t>
  </si>
  <si>
    <t>SIPAHI MOHLLA, CHITTORGARH</t>
  </si>
  <si>
    <t>666510310000075</t>
  </si>
  <si>
    <t>986506736456</t>
  </si>
  <si>
    <t xml:space="preserve">FIROJA </t>
  </si>
  <si>
    <t>MOHD. HANIF</t>
  </si>
  <si>
    <t>JAWAD DARWAJA, NIMBAHERA</t>
  </si>
  <si>
    <t>FEMALE</t>
  </si>
  <si>
    <t>CHUDI KANGAN STORE</t>
  </si>
  <si>
    <t>7780100003678</t>
  </si>
  <si>
    <t>289769204863</t>
  </si>
  <si>
    <t>SANWAR BEGUM</t>
  </si>
  <si>
    <t>KHALIL KHAN PATHAN</t>
  </si>
  <si>
    <t>MOTER CYCLE AUTO PARTS</t>
  </si>
  <si>
    <t>16960100007161</t>
  </si>
  <si>
    <t>260540298134</t>
  </si>
  <si>
    <t>MOHAMMD  FIROJ KHAN</t>
  </si>
  <si>
    <t>ABDUL LATIF</t>
  </si>
  <si>
    <t>KUMBHA NAGAR, CHITTORGARH</t>
  </si>
  <si>
    <t>61045401348</t>
  </si>
  <si>
    <t>514086358049</t>
  </si>
  <si>
    <t>MOHD. ASLAM BHISHTI</t>
  </si>
  <si>
    <t>SHABBIR HUSAIN</t>
  </si>
  <si>
    <t>NIMBAHERA, CHITTORGARH</t>
  </si>
  <si>
    <t>AUTO PARTS</t>
  </si>
  <si>
    <t>32611107998</t>
  </si>
  <si>
    <t>278097844597</t>
  </si>
  <si>
    <t>MUMTAZ BANU</t>
  </si>
  <si>
    <t>KALLU KHA</t>
  </si>
  <si>
    <t>RAMRAHIM NAGAR, CHITTORGARH</t>
  </si>
  <si>
    <t xml:space="preserve">CLOTH SILAI </t>
  </si>
  <si>
    <t>666510110005161</t>
  </si>
  <si>
    <t>546800796289</t>
  </si>
  <si>
    <t xml:space="preserve">SHAKILA </t>
  </si>
  <si>
    <t>RUSTAM KHA</t>
  </si>
  <si>
    <t>CHANDERIYA, CHITTORGARH</t>
  </si>
  <si>
    <t xml:space="preserve"> MUSLIM</t>
  </si>
  <si>
    <t>128000101004090</t>
  </si>
  <si>
    <t>212077674088</t>
  </si>
  <si>
    <t>BANTI BEGUM</t>
  </si>
  <si>
    <t>MUNSHI KHA</t>
  </si>
  <si>
    <t>16960100006598</t>
  </si>
  <si>
    <t>463891993595</t>
  </si>
  <si>
    <t xml:space="preserve">MANGI </t>
  </si>
  <si>
    <t>PIRU KHA</t>
  </si>
  <si>
    <t>128002101000484</t>
  </si>
  <si>
    <t>845963041406</t>
  </si>
  <si>
    <t xml:space="preserve">JAMILA </t>
  </si>
  <si>
    <t>HASMAT KHA</t>
  </si>
  <si>
    <t>666101500301</t>
  </si>
  <si>
    <t>768439604863</t>
  </si>
  <si>
    <t xml:space="preserve">MOHD. RAFIK </t>
  </si>
  <si>
    <t>ABDUL GANI</t>
  </si>
  <si>
    <t>GURJAR MOHALLA, CHITTORGARH</t>
  </si>
  <si>
    <t>SHOES SHOP</t>
  </si>
  <si>
    <t>01400100011318</t>
  </si>
  <si>
    <t>765205619616</t>
  </si>
  <si>
    <t>JETUN BANU</t>
  </si>
  <si>
    <t>RAFIK KURESHI</t>
  </si>
  <si>
    <t>BINOTA, NIMBAHERAM CHITTORGARH</t>
  </si>
  <si>
    <t>MANIHARI SAMAN</t>
  </si>
  <si>
    <t>666101500299</t>
  </si>
  <si>
    <t>449959421818</t>
  </si>
  <si>
    <t>MOHD. YUNUS</t>
  </si>
  <si>
    <t>LATIF KHAN</t>
  </si>
  <si>
    <t>GANDHI NAGAR CHITTORGARH</t>
  </si>
  <si>
    <t>01400100014396</t>
  </si>
  <si>
    <t>458896889868</t>
  </si>
  <si>
    <t>MOHD. SADIK</t>
  </si>
  <si>
    <t>SAIED KHAN</t>
  </si>
  <si>
    <t>01400100006202</t>
  </si>
  <si>
    <t>377100731904</t>
  </si>
  <si>
    <t xml:space="preserve">Sabir Ali </t>
  </si>
  <si>
    <t>Shafi Mohd.</t>
  </si>
  <si>
    <t>Nimbahera, Chittorgarh</t>
  </si>
  <si>
    <t>9.3.15</t>
  </si>
  <si>
    <t>31.3.15</t>
  </si>
  <si>
    <t>668601500535</t>
  </si>
  <si>
    <t>970061708481</t>
  </si>
  <si>
    <t>Ayyaz Shekh</t>
  </si>
  <si>
    <t>Anwar Hussain</t>
  </si>
  <si>
    <t>Niyaz Hotel KeSamne, Chetak Market, Rawatbhata Dist-Chittorgarh</t>
  </si>
  <si>
    <t>RTU, Kota</t>
  </si>
  <si>
    <t>B.Tech</t>
  </si>
  <si>
    <t>iv year</t>
  </si>
  <si>
    <t>13.11.14</t>
  </si>
  <si>
    <t>20.2.15</t>
  </si>
  <si>
    <t>61127927801</t>
  </si>
  <si>
    <t>588449233731</t>
  </si>
  <si>
    <t>Rizwan Husain Ansari</t>
  </si>
  <si>
    <t>Sayyad Husain</t>
  </si>
  <si>
    <t>Begun, Chittorgarh</t>
  </si>
  <si>
    <t>Compucom Institute of Information Technology and Management, Sitapura, Jaipur</t>
  </si>
  <si>
    <t xml:space="preserve">B.TECH 
</t>
  </si>
  <si>
    <t>61079258592</t>
  </si>
  <si>
    <t>776445275047</t>
  </si>
  <si>
    <t>MOHD. SIDDIQ CHHIPA</t>
  </si>
  <si>
    <t>ABDUL REHMAN</t>
  </si>
  <si>
    <t>CHIPPA MOHLLA, CHITTORGARH</t>
  </si>
  <si>
    <t>Al Karim College of Nursing</t>
  </si>
  <si>
    <t>RUHS, Jaipur</t>
  </si>
  <si>
    <t>B.Sc. Nursing</t>
  </si>
  <si>
    <t>33977687735</t>
  </si>
  <si>
    <t>368659351018</t>
  </si>
  <si>
    <t xml:space="preserve">RAJAT KUMAR </t>
  </si>
  <si>
    <t>SUDHIR KUMAR</t>
  </si>
  <si>
    <t>BEGUN, CHITTORGARH</t>
  </si>
  <si>
    <t>Puniya Engineering College, Jaipur</t>
  </si>
  <si>
    <t>RTU KOTA</t>
  </si>
  <si>
    <t>B.Tech.</t>
  </si>
  <si>
    <t>iii year</t>
  </si>
  <si>
    <t>12270100014751</t>
  </si>
  <si>
    <t>665174225282</t>
  </si>
  <si>
    <t>Abrar Ali</t>
  </si>
  <si>
    <t>Esan Mohd.</t>
  </si>
  <si>
    <t xml:space="preserve"> Tamboli Chock,Begun, Chittorgarh</t>
  </si>
  <si>
    <t>Phesiphic Institute of Information, Pratapnagar, Udaipur</t>
  </si>
  <si>
    <t>16.2.15</t>
  </si>
  <si>
    <t>61077743997</t>
  </si>
  <si>
    <t>890525841082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</si>
  <si>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</si>
  <si>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</si>
  <si>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SADAM KHAN</t>
  </si>
  <si>
    <t>BABU KHAN</t>
  </si>
  <si>
    <t>SEGWA CHITTORGARH</t>
  </si>
  <si>
    <t>KIRANA</t>
  </si>
  <si>
    <t>13.8.15</t>
  </si>
  <si>
    <t>20180110042663</t>
  </si>
  <si>
    <t>559003384389</t>
  </si>
  <si>
    <t>ABDUL KADAR</t>
  </si>
  <si>
    <t>MOHD. HABIB</t>
  </si>
  <si>
    <t>LOHAR MOHLLA, CHITTORGARH</t>
  </si>
  <si>
    <t>WELDDING WORK</t>
  </si>
  <si>
    <t>01400100015225</t>
  </si>
  <si>
    <t>569947673125</t>
  </si>
  <si>
    <t>KOSAR RABBANI</t>
  </si>
  <si>
    <t>WELDING SHOP</t>
  </si>
  <si>
    <t>50182098448</t>
  </si>
  <si>
    <t>459543405714</t>
  </si>
  <si>
    <t>106746161</t>
  </si>
  <si>
    <t>ASLAM</t>
  </si>
  <si>
    <t>MOHD. IQBAL</t>
  </si>
  <si>
    <t>01400100011701</t>
  </si>
  <si>
    <t>233300330771</t>
  </si>
  <si>
    <t>106746119</t>
  </si>
  <si>
    <t>BILKIS BI</t>
  </si>
  <si>
    <t>JAFAR HUSSAIN</t>
  </si>
  <si>
    <t>KIRANA SHOP</t>
  </si>
  <si>
    <t>14810100016911</t>
  </si>
  <si>
    <t>967736488306</t>
  </si>
  <si>
    <t>106746141</t>
  </si>
  <si>
    <t>MUBARIK HUSAIN</t>
  </si>
  <si>
    <t>MOHD. KASAM NEELGAR</t>
  </si>
  <si>
    <t>GANDHI NAGAR, CHITTORGARH</t>
  </si>
  <si>
    <t>310</t>
  </si>
  <si>
    <t>484520147959</t>
  </si>
  <si>
    <t>106746315</t>
  </si>
  <si>
    <t>IMRAN HUSAIN GAURI</t>
  </si>
  <si>
    <t>MOHD. AZAD</t>
  </si>
  <si>
    <t>3576000109997983</t>
  </si>
  <si>
    <t>848914234463</t>
  </si>
  <si>
    <t>106746314</t>
  </si>
  <si>
    <t>YUSUF KHAN</t>
  </si>
  <si>
    <t>NOSHE KHA</t>
  </si>
  <si>
    <t>LIGHT FITTING</t>
  </si>
  <si>
    <t>666510310000084</t>
  </si>
  <si>
    <t>282294801715</t>
  </si>
  <si>
    <t>106746279</t>
  </si>
  <si>
    <t>MERJI BANO</t>
  </si>
  <si>
    <t>JAHID HUSAIN</t>
  </si>
  <si>
    <t>GANGRAR, CHITTORGARH</t>
  </si>
  <si>
    <t>51107415790</t>
  </si>
  <si>
    <t>907571861183</t>
  </si>
  <si>
    <t>106746072</t>
  </si>
  <si>
    <t>KALU KHAN</t>
  </si>
  <si>
    <t>BABU KHA</t>
  </si>
  <si>
    <t>SEGWA, CHITTORGARH</t>
  </si>
  <si>
    <t xml:space="preserve"> 20180110042656</t>
  </si>
  <si>
    <t>419227932208</t>
  </si>
  <si>
    <t>106746260</t>
  </si>
  <si>
    <t>BARKAT KHA</t>
  </si>
  <si>
    <t>20180110049037</t>
  </si>
  <si>
    <t>722635436331</t>
  </si>
  <si>
    <t>106746280</t>
  </si>
  <si>
    <t>RESHMA BANO</t>
  </si>
  <si>
    <t>RAJJAQ</t>
  </si>
  <si>
    <t>20180110049075</t>
  </si>
  <si>
    <t>922704484642</t>
  </si>
  <si>
    <t>106746331</t>
  </si>
  <si>
    <t>ANWAR ALI</t>
  </si>
  <si>
    <t xml:space="preserve">AJIJ </t>
  </si>
  <si>
    <t>SHRINGAR STORE</t>
  </si>
  <si>
    <t>187900101000748</t>
  </si>
  <si>
    <t>708197673480</t>
  </si>
  <si>
    <t>106746073</t>
  </si>
  <si>
    <t>ABID HUSAIN</t>
  </si>
  <si>
    <t>FAIYAZ HUSAIN</t>
  </si>
  <si>
    <t>SHOKAR RIPEYARING</t>
  </si>
  <si>
    <t>3354119149</t>
  </si>
  <si>
    <t>729591915575</t>
  </si>
  <si>
    <t>106746240</t>
  </si>
  <si>
    <t>SHEHNAZ BANO</t>
  </si>
  <si>
    <t>FIROZ KHAN</t>
  </si>
  <si>
    <t>CLOTH SHOP</t>
  </si>
  <si>
    <t>666510110001296</t>
  </si>
  <si>
    <t>327890831342</t>
  </si>
  <si>
    <t>106746138</t>
  </si>
  <si>
    <t>AMJAD KHAN</t>
  </si>
  <si>
    <t>MEHMOOD KHAN PATHAN</t>
  </si>
  <si>
    <t>CLOTH STORE</t>
  </si>
  <si>
    <t>666510110001627</t>
  </si>
  <si>
    <t>508134036901</t>
  </si>
  <si>
    <t>106746274</t>
  </si>
  <si>
    <t>ABBAS HUSSAIN SHEIKH</t>
  </si>
  <si>
    <t>MOHD SAMI SHEIKH</t>
  </si>
  <si>
    <t>COMPUTER SHOP</t>
  </si>
  <si>
    <t>20122742887</t>
  </si>
  <si>
    <t>596340434373</t>
  </si>
  <si>
    <t>106472651</t>
  </si>
  <si>
    <t>PARVEEN BANO</t>
  </si>
  <si>
    <t>AYUB KHAN</t>
  </si>
  <si>
    <t>187900101000735</t>
  </si>
  <si>
    <t>309213329473</t>
  </si>
  <si>
    <t>106746186</t>
  </si>
  <si>
    <t xml:space="preserve">HASINA </t>
  </si>
  <si>
    <t>RASHID MOHAMMAD</t>
  </si>
  <si>
    <t>106746027</t>
  </si>
  <si>
    <t>SHAHID KHAN</t>
  </si>
  <si>
    <t>SHABBIR KHAN</t>
  </si>
  <si>
    <t>SENTHI, CHITTORGARH</t>
  </si>
  <si>
    <t>KIRANA STORE</t>
  </si>
  <si>
    <t xml:space="preserve"> 0579000100195865</t>
  </si>
  <si>
    <t>106746143</t>
  </si>
  <si>
    <t>106746239</t>
  </si>
  <si>
    <t>MOHD. FIROJ KHAN</t>
  </si>
  <si>
    <t>106746139</t>
  </si>
  <si>
    <t>MOHD. RAFIK  CHIPPA</t>
  </si>
  <si>
    <t>106746271</t>
  </si>
  <si>
    <t>106746144</t>
  </si>
  <si>
    <t>MINU BEGUM MANSURI</t>
  </si>
  <si>
    <t>RAIS MOHD.</t>
  </si>
  <si>
    <t>BINOTA, CHITTORGARH</t>
  </si>
  <si>
    <t>106473229</t>
  </si>
  <si>
    <t>106473231</t>
  </si>
  <si>
    <t>106473230</t>
  </si>
  <si>
    <t>Sana Dayer</t>
  </si>
  <si>
    <t>Fakrudin Dayer</t>
  </si>
  <si>
    <t>Rajasthan College of Engineering for Women, Jaipur</t>
  </si>
  <si>
    <t>IV YEAR</t>
  </si>
  <si>
    <t>61114481942</t>
  </si>
  <si>
    <t>957678169439</t>
  </si>
  <si>
    <t>Ashraf Hussain</t>
  </si>
  <si>
    <t>Akhtar Hussain</t>
  </si>
  <si>
    <t>Gandhi Nagar Chittorgarh</t>
  </si>
  <si>
    <t>Mewar University, Gangrar, Chittorgarh</t>
  </si>
  <si>
    <t>MBA</t>
  </si>
  <si>
    <t>II YEAR</t>
  </si>
  <si>
    <t>I</t>
  </si>
  <si>
    <t>3576001500006300</t>
  </si>
  <si>
    <t>807925291371</t>
  </si>
  <si>
    <t>Khalid Saquib</t>
  </si>
  <si>
    <t>Mujjafar</t>
  </si>
  <si>
    <t>ZINC NAGAR, CHITTORGARH</t>
  </si>
  <si>
    <t>Manipal University</t>
  </si>
  <si>
    <t>RTU Kota</t>
  </si>
  <si>
    <t>B-TECH  4 YEARS</t>
  </si>
  <si>
    <t>30.4.15</t>
  </si>
  <si>
    <t>478074666557</t>
  </si>
  <si>
    <t>Firoz Khan GHosi</t>
  </si>
  <si>
    <t>Taj  Mohd.</t>
  </si>
  <si>
    <t>SHASTRI COLONY, NIMBAHERA</t>
  </si>
  <si>
    <t>Techno India in G.R. Institute of Technology Kalrwas, Udaipur</t>
  </si>
  <si>
    <t>716145391234</t>
  </si>
  <si>
    <t>Mohd. Vasim Neelgar</t>
  </si>
  <si>
    <t>Mohd. Salim Neelgar</t>
  </si>
  <si>
    <t>NEW CLOTH MARKET, CHITTORGARH</t>
  </si>
  <si>
    <t>Giniyas Nursing Institute Bhilwara</t>
  </si>
  <si>
    <t>GNM 3 YEARS</t>
  </si>
  <si>
    <t>309351382784</t>
  </si>
  <si>
    <t>Adil Beg Mugal</t>
  </si>
  <si>
    <t>Mehmud Beg</t>
  </si>
  <si>
    <t>Mewd University Gangrar, Chittorgarh</t>
  </si>
  <si>
    <t>B-TECH 3 YEARS</t>
  </si>
  <si>
    <t>681075359589</t>
  </si>
  <si>
    <t>Anis Mohammed</t>
  </si>
  <si>
    <t>Mubarak Husain</t>
  </si>
  <si>
    <t>DUNGLA, CHITTORGARH</t>
  </si>
  <si>
    <t>Geetanjali Medical &amp; Hospital College, Girva, Udaipur</t>
  </si>
  <si>
    <t>B-SC 3 YEARS             6 MONTH</t>
  </si>
  <si>
    <t>iii year vi month</t>
  </si>
  <si>
    <t>838711733266</t>
  </si>
  <si>
    <t>Zaheer Akmal Nilgar</t>
  </si>
  <si>
    <t>Fakrudin Nilgar</t>
  </si>
  <si>
    <t>Momin Mohalla Ward No.6 Bengu, Dist-chittorgarh</t>
  </si>
  <si>
    <t>Pasific Hils, Paratapnagar, Udaipur</t>
  </si>
  <si>
    <t>Pasific University</t>
  </si>
  <si>
    <t>Diploma Mechanical</t>
  </si>
  <si>
    <t>3 Years</t>
  </si>
  <si>
    <t>4.8.15</t>
  </si>
  <si>
    <t>12270100004721</t>
  </si>
  <si>
    <t>280479348067</t>
  </si>
  <si>
    <t>Afreen Khan</t>
  </si>
  <si>
    <t>Kesar Ahmed</t>
  </si>
  <si>
    <t>Nimbhahera chittorgarh</t>
  </si>
  <si>
    <t xml:space="preserve">G.N.M. </t>
  </si>
  <si>
    <t>RTU</t>
  </si>
  <si>
    <t>20.8.15</t>
  </si>
  <si>
    <t>2.9.15</t>
  </si>
  <si>
    <t>III</t>
  </si>
  <si>
    <t>480111602203</t>
  </si>
  <si>
    <t xml:space="preserve"> 'kdhyk ckuks@;qlwQ vyh</t>
  </si>
  <si>
    <t>jsgkuk DykWFk] LVkslZ] diM+k cktkj] fpÙkkSM+x&lt;+</t>
  </si>
  <si>
    <t>50]000</t>
  </si>
  <si>
    <t>Term Loan</t>
  </si>
  <si>
    <t>17-10-2012</t>
  </si>
  <si>
    <t>eksgEen gqlSu valkjh@dknj vyh valkjh</t>
  </si>
  <si>
    <t>eSllZ bUnzey egkohj dqekj] fdjk.kk O;kikjh csaxw</t>
  </si>
  <si>
    <t>36]000</t>
  </si>
  <si>
    <t>csaxw</t>
  </si>
  <si>
    <t>&amp;</t>
  </si>
  <si>
    <t>lyhe [kk¡ esokrh@esgcwc [kk¡ esokrh</t>
  </si>
  <si>
    <t>xjhc uokt VsUV Msdksjs’ku] lgkM+k ftyk HkhyokM+k</t>
  </si>
  <si>
    <t>jk’keh</t>
  </si>
  <si>
    <t>_"kh jkt flag@gjftUnj flag</t>
  </si>
  <si>
    <t>ckykth dEI;qVj] lh&amp;28] ehjk ekdsZV] fpÙkkSM+x&lt;+</t>
  </si>
  <si>
    <t>45]000</t>
  </si>
  <si>
    <t xml:space="preserve">Ýsadfyu@gslyj </t>
  </si>
  <si>
    <t>ek:rh dkj ds;j] jsYos LVs’ku] fpÙkkSM+x&lt;+</t>
  </si>
  <si>
    <t>eksgEen Qk:d uhyxj@eks- dkle uhyxj</t>
  </si>
  <si>
    <t xml:space="preserve">tks/kiqj lkM+h lsUVj] 7&amp;, usg: cktkj] </t>
  </si>
  <si>
    <t>40]000</t>
  </si>
  <si>
    <t>luk Qkrek@eksgEen lyhe [kku</t>
  </si>
  <si>
    <t>fpÙkkSM+x&lt;+ ¼jkt0½</t>
  </si>
  <si>
    <t>kCchj eksgEen@vykmnhu</t>
  </si>
  <si>
    <t>vfjgUr QfuZpj gkml] 2&amp;ch _"kHk dkEiysDl] fpÙkkSM+x&lt;+</t>
  </si>
  <si>
    <t>eksgEen bjQku dqjS’kh@eksgEEn vglku</t>
  </si>
  <si>
    <t>,p Vw DysD"ku DykWFk ekdsZV] fpÙkkSM+x&lt;</t>
  </si>
  <si>
    <t>28]000</t>
  </si>
  <si>
    <t>jft;k jaxjst@eksgEen vlye jaxjst</t>
  </si>
  <si>
    <t>ukdksM+k VsDlVkbZy] lnj cktkj fpÙkkSM+x&lt;+</t>
  </si>
  <si>
    <t>lyek ckuks vtesjh@eksbuqnhu vtesjh</t>
  </si>
  <si>
    <t>,p Vw DysD"ku DykWFk ekdsZV] fpÙkkSM+x&lt;+</t>
  </si>
  <si>
    <t>25]000</t>
  </si>
  <si>
    <t>fQjkst [kku iBku@uks’ks [kk¡</t>
  </si>
  <si>
    <t>jktdqekj eqjyh/kj Nhik] diM+ks ds O;kikjh] csaxw</t>
  </si>
  <si>
    <t>gkfle jtk@;qlwQ eksgEen jaxjst</t>
  </si>
  <si>
    <t>catjx LVhy 14&amp;, lq[kkfM+;k ekdsZV fpÙkkSM+x&lt;+</t>
  </si>
  <si>
    <t>30]000</t>
  </si>
  <si>
    <t>xaxjkj</t>
  </si>
  <si>
    <t>vehu ealqjh@eks- gqlSu ealqjh</t>
  </si>
  <si>
    <t>jkecxl pEikyky lnj cktkj] xaxjkj] fpÙkkSM+x&lt;+</t>
  </si>
  <si>
    <t>lyek vkxk@vdje [kku v’kjQh</t>
  </si>
  <si>
    <t xml:space="preserve">,l th bysDVªhd] 26]27 _"kHk dkWEiysDl </t>
  </si>
  <si>
    <t xml:space="preserve"> 'kjkQr ckuks@fldUnj [kku</t>
  </si>
  <si>
    <t>;quwl [kku@Q¸;kt eksgEen</t>
  </si>
  <si>
    <t>ukxksjh DykWFk LVksj] iqjkuh lCth e.Mh fpÙkkSM+x&lt;+</t>
  </si>
  <si>
    <t>35]000</t>
  </si>
  <si>
    <t>dukSt</t>
  </si>
  <si>
    <t>mLeku eks-@uthj [kk¡</t>
  </si>
  <si>
    <t>'kqHkHk DykWFk LksUVj ckiwuxj lsarh] fpÙkkSM+x&lt;+</t>
  </si>
  <si>
    <t>equhj@Qrgq’kkg</t>
  </si>
  <si>
    <t>pUMd bySDVªhdYl dUukSt</t>
  </si>
  <si>
    <t>diklu</t>
  </si>
  <si>
    <t>tkdhj gqlSu@’kCchj eksgEen</t>
  </si>
  <si>
    <t>vkfcn gqlSu dVihl lsUVj njxkg cktkj diklu</t>
  </si>
  <si>
    <t>jetku [kku iBku@teky [kk¡</t>
  </si>
  <si>
    <t>bfUM;k bysDVªhd dkjiksjs’ku] vIljk flusek ds ikl] fpÙkkSM+x&lt;+</t>
  </si>
  <si>
    <t>egkjkt dh usrkoy</t>
  </si>
  <si>
    <t>gchc [kku@fdQk;r [kku</t>
  </si>
  <si>
    <t>egs’k LVhy QuhZpj 35 jk.kk lkaxk cktkj] fpÙkkSM+x&lt;+ ¼jkt0½</t>
  </si>
  <si>
    <t>lkok</t>
  </si>
  <si>
    <t>[kkrqu ckuks@ckcqnhu fiatkjk</t>
  </si>
  <si>
    <t>e/kqje gs.Mywe] U;w 'kke dh lCth ea.Mh] HkhyokM+k</t>
  </si>
  <si>
    <t>c’kh:Ìhu xkSjh@bØkeqnhu xkSjh</t>
  </si>
  <si>
    <t>xq:ukud lsYl ,stsUlh] ihiy pkSd fuEckgsM+k</t>
  </si>
  <si>
    <t>dusjk</t>
  </si>
  <si>
    <t>tkQj gqlSu@xkSl eksgEen</t>
  </si>
  <si>
    <t>,f’k;k VsDlVkbYl] in~feuh ekdsZV] xksyI;km] fpÙkkSM+x&lt;+</t>
  </si>
  <si>
    <t>lquhr fØLVksQj@lseq,y MsfoM</t>
  </si>
  <si>
    <t xml:space="preserve">lk¡ofj;k ik’oZukFk tujy LVksj] e.Mfi;k] ftyk </t>
  </si>
  <si>
    <t>e.Mfi;k</t>
  </si>
  <si>
    <t>tkdhj gqlSu tqykgk@lqjr vyh</t>
  </si>
  <si>
    <t>,f’k;k VsDlVkbYl] in~feuh ekdsZV] xksyI;km] fpÙkkSM+x&lt;</t>
  </si>
  <si>
    <t>eksgEen gqlSu@vgen uqj</t>
  </si>
  <si>
    <t>EkSllZ HkxoÙkh DykWFk lsUVj] ?kkslw.Mk] fpÙkkSM+x&lt;+ ¼jkt0½</t>
  </si>
  <si>
    <t>?kkslw.Mk</t>
  </si>
  <si>
    <t>19-10-2012</t>
  </si>
  <si>
    <t>xqy’ksj [kku@xqyke jlwy</t>
  </si>
  <si>
    <t xml:space="preserve">lqfuy VªsMlZ] xka/khuxj fpÙkkSM+x&lt;+ </t>
  </si>
  <si>
    <t>lkftn eksgEen@vCnqy jTtkd</t>
  </si>
  <si>
    <t>vklunkl laxrjk; fdjk.kk epsZaV] fpÙkkSM+x&lt;+ ¼jkt0½</t>
  </si>
  <si>
    <t>26]000</t>
  </si>
  <si>
    <t>eksgEen jQhd@gqlSu uhyxj</t>
  </si>
  <si>
    <t>ykHk pUn vk’kksd dqekj]</t>
  </si>
  <si>
    <t>fQjkst csxe@eksgEen lyhe [kku</t>
  </si>
  <si>
    <t xml:space="preserve">lnj cktkj] fpÙkkSM+x&lt;+ </t>
  </si>
  <si>
    <t>27]000</t>
  </si>
  <si>
    <t xml:space="preserve">fQjkst gqlSu@fy;kdr gqlSu </t>
  </si>
  <si>
    <t xml:space="preserve">veu iSysl] </t>
  </si>
  <si>
    <t xml:space="preserve"> 'kgukt ckuks@eksbZuqnhu</t>
  </si>
  <si>
    <t>eq[R;kj vkye@vgen uqj</t>
  </si>
  <si>
    <t>esokM+ xsl ,.M e’khu] fpÙkkSM+x&lt;+ ¼jkt0½</t>
  </si>
  <si>
    <t>axaxjkj</t>
  </si>
  <si>
    <t xml:space="preserve">eksgEen fjtoku@uch jlwy tqykgk      </t>
  </si>
  <si>
    <t>jkeukjk;.k ,.M lUl] csaxw]</t>
  </si>
  <si>
    <t>mi;ksfxrk izek.k&amp;i= 2012&amp;13</t>
  </si>
  <si>
    <t>Margin Mony (10%.)</t>
  </si>
  <si>
    <t>D.D./Cheq No.</t>
  </si>
  <si>
    <t>Chaman Ara</t>
  </si>
  <si>
    <t>Mohammed Sidiq</t>
  </si>
  <si>
    <t>Jain Mandir ke Pass, Juna Bazar, Chittorgarh</t>
  </si>
  <si>
    <t>10.9.15</t>
  </si>
  <si>
    <t>00000003081181615</t>
  </si>
  <si>
    <t>233621292364</t>
  </si>
  <si>
    <t>Parvej Alam</t>
  </si>
  <si>
    <t>Gulam Mohammad</t>
  </si>
  <si>
    <t>Gangrar Chittorgarh</t>
  </si>
  <si>
    <t>25.8.15</t>
  </si>
  <si>
    <t>61167582483</t>
  </si>
  <si>
    <t>685970438416</t>
  </si>
  <si>
    <t>106746187</t>
  </si>
  <si>
    <t>Abbas Ahmad Dair</t>
  </si>
  <si>
    <t>Mohd. Iqbal</t>
  </si>
  <si>
    <t>Rangrej Mohalla, Bassi, Chittorgarh</t>
  </si>
  <si>
    <t>Genius Health &amp; Nursing Shikshan Sansthan Bhilwara</t>
  </si>
  <si>
    <t>7.9.15</t>
  </si>
  <si>
    <t>07770100000389</t>
  </si>
  <si>
    <t>577192481603</t>
  </si>
  <si>
    <t>106746487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</si>
  <si>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</si>
  <si>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</si>
  <si>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</si>
  <si>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</si>
  <si>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</si>
  <si>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</si>
  <si>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</si>
  <si>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</si>
  <si>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</si>
  <si>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</si>
  <si>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</si>
  <si>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</si>
  <si>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</si>
  <si>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</si>
  <si>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</si>
  <si>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</si>
  <si>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</si>
  <si>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</si>
  <si>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</si>
  <si>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</si>
  <si>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</si>
  <si>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</si>
  <si>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</si>
  <si>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</si>
  <si>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</si>
  <si>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</si>
  <si>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</si>
  <si>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</si>
  <si>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</si>
  <si>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</si>
  <si>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</si>
  <si>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</si>
  <si>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</si>
  <si>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</si>
  <si>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</si>
  <si>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</si>
  <si>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</si>
  <si>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</si>
  <si>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</si>
  <si>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</si>
  <si>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</si>
  <si>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</si>
  <si>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 xml:space="preserve">2003&amp;04 ds nkSjku forfjr _.k dk fooj.k 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</si>
  <si>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</si>
  <si>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</si>
  <si>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</si>
  <si>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</si>
  <si>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</si>
  <si>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</si>
  <si>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</si>
  <si>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</si>
  <si>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</si>
  <si>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</si>
  <si>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</si>
  <si>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</si>
  <si>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</si>
  <si>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</si>
  <si>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</si>
  <si>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</si>
  <si>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</si>
  <si>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</si>
  <si>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</si>
  <si>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</si>
  <si>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</si>
  <si>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</si>
  <si>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</si>
  <si>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Buddhists</t>
  </si>
  <si>
    <t>Parsis</t>
  </si>
  <si>
    <t>Below 50000</t>
  </si>
  <si>
    <t>fpÙkksMx&lt;+ ¼2003&amp;04½</t>
  </si>
  <si>
    <t xml:space="preserve">Jh eksgEen vyh@Jh eksgEen ;qlqQ </t>
  </si>
  <si>
    <t>[k.Ms okyh gosyh ds ikl Nhaik eksgYyk] ftyk fpÙkkSM+x&lt;+</t>
  </si>
  <si>
    <t>360354         Dt. 14-07-03</t>
  </si>
  <si>
    <t>Oct. 2003</t>
  </si>
  <si>
    <t>05-08-04</t>
  </si>
  <si>
    <t>26-05-05</t>
  </si>
  <si>
    <t>18-09-09</t>
  </si>
  <si>
    <t>Jh eksgEen vyh@Jh vCnqy djhe vyh</t>
  </si>
  <si>
    <t>eksfeu eksgYyk] tkek efLtn ds il] cSxw] ftyk fpÙkkSM+x&lt;+</t>
  </si>
  <si>
    <t xml:space="preserve">QqV oh;j </t>
  </si>
  <si>
    <t>360364     Dt.02-09-2003</t>
  </si>
  <si>
    <t>2-12-03</t>
  </si>
  <si>
    <t xml:space="preserve">Jh fgnk;rqYyk @Jh buk;rqYyk </t>
  </si>
  <si>
    <t>tkon njoktk] fuEckgsM+k] ftyk fpÙkkSM+x&lt;+</t>
  </si>
  <si>
    <t xml:space="preserve">flykbZ </t>
  </si>
  <si>
    <t>360356         Dt. 14-07-03</t>
  </si>
  <si>
    <t>Jh eksgEen lbZn@Jh vCnqy jghe</t>
  </si>
  <si>
    <t>dlkbZ iqjkuh bZnxkg efLtn ds ikl fuEckgsM+k] ftyk fpÙkkSM+x&lt;+</t>
  </si>
  <si>
    <t>360351         Dt. 14-07-03</t>
  </si>
  <si>
    <t>Jh eksgEen vtht@Jh vCnqy lbZn [kku</t>
  </si>
  <si>
    <t>vknZ'k dkWayksuh] fuEckgsM+ ] ftyk fpÙkkSM+x&lt;+</t>
  </si>
  <si>
    <t xml:space="preserve"> ysfMt flykbZ </t>
  </si>
  <si>
    <t>360357         Dt. 14-07-03</t>
  </si>
  <si>
    <t>Jh 'kkfgn gqlSu@Jh 'kjhQqy gqlSu</t>
  </si>
  <si>
    <t>iqjkuk iksLV vkWafQl ds ikl] fuEckgsM+k] ftyk fpÙkkSM+x&lt;+</t>
  </si>
  <si>
    <t>lkbZdy ejEer</t>
  </si>
  <si>
    <t>360353         Dt. 14-07-03</t>
  </si>
  <si>
    <t>Jh tkfgn vyh@Jh v'kjQ vyh</t>
  </si>
  <si>
    <t>psrd ekdsZV] esujksM+] jkorHkkVk] ftyk fpÙkkSM+x&lt;+</t>
  </si>
  <si>
    <t>vkVks ikVZ</t>
  </si>
  <si>
    <t>360355         Dt. 14-07-03</t>
  </si>
  <si>
    <t>Jh gdhe [kkW@Jh guhQ [kkWa</t>
  </si>
  <si>
    <t>pkUniksy xaxjkj] ftyk fpÙkkSM+x&lt;+</t>
  </si>
  <si>
    <t>diM+k dVihl</t>
  </si>
  <si>
    <t>360370         Dt. 01-10-03</t>
  </si>
  <si>
    <t>Jan. 2004</t>
  </si>
  <si>
    <t>Jh eksgEen vkfjQ@Jh eksgEen njkt</t>
  </si>
  <si>
    <t>lkok] ftyk fpÙkkSM+x&lt;+</t>
  </si>
  <si>
    <t>360361         Dt. 04-08-03</t>
  </si>
  <si>
    <t>Nov. 2003</t>
  </si>
  <si>
    <t>Jh fQjkst [kkWa@Jh Åej [kkWa</t>
  </si>
  <si>
    <t>Nhik eksgYyk nsgyh xsV] ftyk fpÙkkSM+x&lt;+</t>
  </si>
  <si>
    <t>vkVks ikVZ xSjkt</t>
  </si>
  <si>
    <t>360359         Dt. 23-07-03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</si>
  <si>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</si>
  <si>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</si>
  <si>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</si>
  <si>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</si>
  <si>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</si>
  <si>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</si>
  <si>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</si>
  <si>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</si>
  <si>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</si>
  <si>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R</t>
  </si>
  <si>
    <t>fpÙkksMx&lt;+ ¼2005&amp;06½</t>
  </si>
  <si>
    <t>Jh eqckfjd gqlSu@ ekS- dkfle uhyxj</t>
  </si>
  <si>
    <t>lSDVj ua- 2] e-ua- lh&amp;168] xka/kh uxj] fpÙkkSMx&lt;+</t>
  </si>
  <si>
    <t>QksVks LVsV</t>
  </si>
  <si>
    <t>931051-52/         23-01-06</t>
  </si>
  <si>
    <t>19-07-06</t>
  </si>
  <si>
    <t>Jh ekS- jQhd@ gqlSu uhyxj</t>
  </si>
  <si>
    <t>e-ua- 294] [kfut Hkou ds lkeus foLrkj ;kstuk uEcj&amp;5 xka/kh uxj] fpÙkkSMx&lt;+</t>
  </si>
  <si>
    <t>lkbZfdy nqdku</t>
  </si>
  <si>
    <t xml:space="preserve">Jh Qk:d gqlSu@ eqckjd gqlSu eUlqjh </t>
  </si>
  <si>
    <t>fu- beke ckMk] twuk cktkj] fpÙkkSMx&lt;+</t>
  </si>
  <si>
    <t>jsfMesM xkjesUV</t>
  </si>
  <si>
    <t>22-07-06</t>
  </si>
  <si>
    <t>UR.</t>
  </si>
  <si>
    <t>Ru</t>
  </si>
  <si>
    <t>fpÙkksMx&lt;+ ¼2006&amp;07½</t>
  </si>
  <si>
    <t>Jh 'ksj ekSgEen@ nksLr ekSgEen</t>
  </si>
  <si>
    <t>eq-iks- uUnokbZ] rg- cSxw] fpÙkkSMx&lt;+</t>
  </si>
  <si>
    <t>i'kq vkgkj</t>
  </si>
  <si>
    <t>878302-03/             16-05-06</t>
  </si>
  <si>
    <t>16-08-06</t>
  </si>
  <si>
    <t>Jh ekSgEen 'ks:@ ekSgEen NqV~Vu [kkWa</t>
  </si>
  <si>
    <t>xzk- feUuk.kk iks- xjnkuk- rg- Hknslj] fpÙkkSMx&lt;+</t>
  </si>
  <si>
    <t>jsMhesM lsUVj</t>
  </si>
  <si>
    <t>460400/          878301/       11-05-06</t>
  </si>
  <si>
    <t>11-08-06</t>
  </si>
  <si>
    <t>Jh 'kjhQ ekSgEen@ vthe [kkWa</t>
  </si>
  <si>
    <t>fu- /kkeuh[ksMk] iks- ukgjx&lt;+] rg- Hknslj] fpÙkkSMx&lt;+</t>
  </si>
  <si>
    <t>Fkszlj</t>
  </si>
  <si>
    <t>878304-05/   16-05-06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</si>
  <si>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</si>
  <si>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</si>
  <si>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</si>
  <si>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</si>
  <si>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</si>
  <si>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</si>
  <si>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</si>
  <si>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Jh lÙkkj eks-@ gdhe eksgEen</t>
  </si>
  <si>
    <t>eq-iks- rqEcfM+;kWa] rg- xaxjkj] fpÙkkSM+x&lt;+</t>
  </si>
  <si>
    <t>lkbZfdy fjis;j</t>
  </si>
  <si>
    <t xml:space="preserve">360388-89/      02-06-05        </t>
  </si>
  <si>
    <t>02-09-05</t>
  </si>
  <si>
    <t>Jh vkfjQ vgen@ fu'kkj vgen 'ks[k</t>
  </si>
  <si>
    <t>ch-lh-MCY;w edku] bZ1@1] ek/kouxj] pUnsfj;k] fpÙkkSM+x&lt;+</t>
  </si>
  <si>
    <t xml:space="preserve">jsfMesV </t>
  </si>
  <si>
    <t xml:space="preserve">360392-93/        20-07-05        </t>
  </si>
  <si>
    <t>20-10-05</t>
  </si>
  <si>
    <t>Jh eksgEen mLeku@ eksgEen Qk:d</t>
  </si>
  <si>
    <t>jksdfM+;k th dh fcfYM+x ds ikl] fpÙkkSM+x&lt;+</t>
  </si>
  <si>
    <t>cqd ckbZfMax</t>
  </si>
  <si>
    <t xml:space="preserve">360385-86/        30-04-05        </t>
  </si>
  <si>
    <t>30-07-05</t>
  </si>
  <si>
    <t>Jherh v:.kk ckuksa@ rteqy gqlSu i&lt;+ku</t>
  </si>
  <si>
    <t>dtksM+iwjk] lkok] fpÙkkSM+x&lt;+</t>
  </si>
  <si>
    <t xml:space="preserve">366390-91/        28-06-05 </t>
  </si>
  <si>
    <t>28-09-05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</si>
  <si>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</si>
  <si>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</si>
  <si>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</si>
  <si>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</si>
  <si>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fpÙkksMx&lt;+ ¼2008&amp;09½</t>
  </si>
  <si>
    <t>Jh ln:íhu@ c'khj eksgEen</t>
  </si>
  <si>
    <t>eq-iks- Hknslj] fpÙkkSMx&lt;+</t>
  </si>
  <si>
    <t>vkWQlsV fizUVx</t>
  </si>
  <si>
    <t>878316-17/18-08-07</t>
  </si>
  <si>
    <t>18-11-07</t>
  </si>
  <si>
    <t>Jh guhQ eksgEen@ líhd eksgEen</t>
  </si>
  <si>
    <t>eq-iks- dUukSt] rg- Hknslj] fpÙkkSMx&lt;+</t>
  </si>
  <si>
    <t>Ms;jh ¼cdjh½</t>
  </si>
  <si>
    <t>878314-15/ 18-08-07</t>
  </si>
  <si>
    <t>Jh eksgEen tQj@ vCnqy lnhd</t>
  </si>
  <si>
    <t>guqeku pkSjkgk] iks- ckjkojnk] rg- izrkix&lt;+] fpÙkkSMx&lt;+</t>
  </si>
  <si>
    <t>878318-19/10-09-07</t>
  </si>
  <si>
    <t>10-12-07</t>
  </si>
  <si>
    <t>Jh vCnqy vtht ¼eksph½@eqckfjd gqlSu</t>
  </si>
  <si>
    <t>LVs'ku xaxjkj] fpÙkkSM+x&lt;</t>
  </si>
  <si>
    <t>twrk pIiu</t>
  </si>
  <si>
    <t>878312-13/ 18-08-07</t>
  </si>
  <si>
    <t>Jh jQhd eksgEen@ Qdhj eksgEen</t>
  </si>
  <si>
    <t>eq-iks- Hksnlj] fpÙkkSM+x&lt;</t>
  </si>
  <si>
    <t>878310-11/ 06-08-07</t>
  </si>
  <si>
    <t>06-11-07</t>
  </si>
  <si>
    <t>Jh vkfcn gqlSu fiatkjk @ vCnqy jgeku</t>
  </si>
  <si>
    <t>dksroky dh xyh] ckoM+h okMZ ua- 17] izrkix&lt;+] fpÙkkSM+x&lt;</t>
  </si>
  <si>
    <t>jtkbZ xn~nk</t>
  </si>
  <si>
    <t>878308-09/ 30-07-07</t>
  </si>
  <si>
    <t>30-10-07</t>
  </si>
  <si>
    <t>Jh [kqljksa deky@ eksgEen gchc ¼jQhd½</t>
  </si>
  <si>
    <t>uhyxj] 'kgj] fpÙkkSMx&lt;+</t>
  </si>
  <si>
    <t>670159/    28-11-08   670160/   19-01-09</t>
  </si>
  <si>
    <t>28-02-09</t>
  </si>
  <si>
    <t xml:space="preserve"> vkeuk xkSjh@ uwj eksgEen xksjh</t>
  </si>
  <si>
    <t>,Q-lh-vkbZ- ds ihNs] pUnsfj;k] fpÙkkSMx&lt;+</t>
  </si>
  <si>
    <t>C;wVh ikyZl</t>
  </si>
  <si>
    <t>878320/  08-02-08   670151/   28-05-08</t>
  </si>
  <si>
    <t>Jh Qk:[k eksgEen 'ks[k@ rkt eksgEen</t>
  </si>
  <si>
    <t>Hknslj] fpÙkkSMx&lt;+</t>
  </si>
  <si>
    <t>QksVks dkWafi;j</t>
  </si>
  <si>
    <t>670155-56-57-58/  16-09-08</t>
  </si>
  <si>
    <t>16-12-08</t>
  </si>
  <si>
    <t>Jh 'kCchj eksgEen@ ljoj [kkWa</t>
  </si>
  <si>
    <t>LVhy Qsczhds'ku</t>
  </si>
  <si>
    <t>670152-53-54/ 12-09-08</t>
  </si>
  <si>
    <t>12-12-08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</si>
  <si>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</si>
  <si>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</si>
  <si>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</si>
  <si>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</si>
  <si>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</si>
  <si>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</si>
  <si>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Jh ukg: ealwjh@ xQqj eksgEen ealqjh</t>
  </si>
  <si>
    <t>/keksÙkj njoktk] izrkix&lt;+] fpÙksMx&lt;+</t>
  </si>
  <si>
    <t>[kkn ,oa nokbZ LVksj</t>
  </si>
  <si>
    <t>610162/  28-01-09  670167/  29-05-09</t>
  </si>
  <si>
    <t>28-03-09</t>
  </si>
  <si>
    <t>Jh vCnqy xuh@ gkth vgen c{k ealqjh</t>
  </si>
  <si>
    <t>d`f"k e.Mh jksM+] izrkix&lt;+] fpÙkkSMx&lt;+</t>
  </si>
  <si>
    <t>670161/  28-01-09  670166/  29-05-09</t>
  </si>
  <si>
    <t>Jh lqgsy 'ks[k@ eksgEen gk:u 'ks{k</t>
  </si>
  <si>
    <t>lkok] fpÙkkSMx&lt;+</t>
  </si>
  <si>
    <t>f'k{kk _.k ¼dsfedy baftfu;j½ izFke fd'r</t>
  </si>
  <si>
    <t>670163/   02-03-09   670164/   02-03-09</t>
  </si>
  <si>
    <t>953111-13/  30-12-2009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</si>
  <si>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</si>
  <si>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</si>
  <si>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fpÙkksMx&lt;+ ¼2010&amp;11½</t>
  </si>
  <si>
    <t xml:space="preserve">Jh 'kjhQ eksgEen@ vuht eksgEen </t>
  </si>
  <si>
    <t>b'kkdiqjk okMZ ua- 7] vEcsMdj Hkou ds ikl] fuEckgsM+k] fpÙkkSMx&lt;+</t>
  </si>
  <si>
    <t>bysDVªksfuDl fjis;fjax 'kkWai</t>
  </si>
  <si>
    <t>670181/     20-05-2010</t>
  </si>
  <si>
    <t>20-08-2010</t>
  </si>
  <si>
    <t>Jh vCnqy gdhe@ uqj eksgEen</t>
  </si>
  <si>
    <t>fctyh ejEer dk;Z</t>
  </si>
  <si>
    <t>670162/     20-05-2010</t>
  </si>
  <si>
    <t>Jh bUlkQ eksgEen 'ks[k@ eksgEen feBq</t>
  </si>
  <si>
    <t>lkaofj;k VkWafdt ds ikl] okMZ ua- 19] csxwa] fpÙkkSMx&lt;+</t>
  </si>
  <si>
    <t>bZV HkV~Vk</t>
  </si>
  <si>
    <t>670180/   18-05-2010   670184/      12-07-2010</t>
  </si>
  <si>
    <t>18-08-2010</t>
  </si>
  <si>
    <t>Jh eksgEen okfgn@ eksgEen [kyhy</t>
  </si>
  <si>
    <t>panu pkSd] jkuh[ksMk xsV] fuEckgsM+k] fpÙkkSMx&lt;+</t>
  </si>
  <si>
    <t>lkcqu m|ksx</t>
  </si>
  <si>
    <t>670176/    01-04-2010   670179/     14-05-2010</t>
  </si>
  <si>
    <t>Jherh 'kehe ch@ eksgEen vQjkst</t>
  </si>
  <si>
    <t>vkn'kZ dkWayksuh dksVZ ds ihNs] fuEckgsM+k] fpÙkkSMx&lt;+</t>
  </si>
  <si>
    <t>670179/    06-05-2010   670185/     12-07-2010</t>
  </si>
  <si>
    <t>Jh gLer vyh@ 'kkger vyh</t>
  </si>
  <si>
    <t>iks- lguok fu- ckstqUnk] rg- fpÙkkSMx&lt;+</t>
  </si>
  <si>
    <t>fdjk.kk ,oa tujy LVksj</t>
  </si>
  <si>
    <t>953591-92  02-03-2010</t>
  </si>
  <si>
    <t>Jh gchc jgeku@ Qrsg eksgEen</t>
  </si>
  <si>
    <t>dtksMiqjk] lkok] fpÙkkSMx&lt;+</t>
  </si>
  <si>
    <t>670168/       13-08-2009    670171/    1-11-2009</t>
  </si>
  <si>
    <t>13/11/2009</t>
  </si>
  <si>
    <t>Jh eksgEen bdcky@ eksgEen mej</t>
  </si>
  <si>
    <t>b'kkdiqjk okMZ ua- 7] vEcsMdj Hkou ds ikl] fuEckgsMk] fpÙkkSMx&lt;+</t>
  </si>
  <si>
    <t>midj.k Fkzslj dh nqdku</t>
  </si>
  <si>
    <t>670188/    06-09-2010</t>
  </si>
  <si>
    <t xml:space="preserve">Jh gehn [kkWa @ de:nhu] </t>
  </si>
  <si>
    <t>ckiw uxj] ¼dPph cLrh½ lSoh] fpÙkkSMx&lt;+</t>
  </si>
  <si>
    <t>vkVks fjD'kk</t>
  </si>
  <si>
    <t>670190/    23-12-2010</t>
  </si>
  <si>
    <t>23-03-2011</t>
  </si>
  <si>
    <t>Mohd. Sadik</t>
  </si>
  <si>
    <t>Saied Khan</t>
  </si>
  <si>
    <t>Auto Parts</t>
  </si>
  <si>
    <t>23.10.15</t>
  </si>
  <si>
    <t>1400100006202</t>
  </si>
  <si>
    <t>106746145</t>
  </si>
  <si>
    <t>Javed Kosar</t>
  </si>
  <si>
    <t>Mumtaz Ali Ansari</t>
  </si>
  <si>
    <t>Begun Chittorgarh</t>
  </si>
  <si>
    <t>Genius Health &amp; Nursing Shikshan Sansthan, Bhilwara</t>
  </si>
  <si>
    <t>Rajasthan Nursing College, Jaipur</t>
  </si>
  <si>
    <t>B.Sc Nursing</t>
  </si>
  <si>
    <t>4 Years</t>
  </si>
  <si>
    <t>8.10.15</t>
  </si>
  <si>
    <t>26.10.15</t>
  </si>
  <si>
    <t>61077069505</t>
  </si>
  <si>
    <t>776826024553</t>
  </si>
  <si>
    <t>106499411</t>
  </si>
  <si>
    <t>Rajasthan College of Engg. For Women, Jaipur</t>
  </si>
  <si>
    <t>2.11.15</t>
  </si>
  <si>
    <t>18.11.15</t>
  </si>
  <si>
    <t>106499956</t>
  </si>
  <si>
    <t>Fakhrudin Neelgar</t>
  </si>
  <si>
    <t>106498350</t>
  </si>
  <si>
    <t>Adil Beg</t>
  </si>
  <si>
    <t>Gandhi Nagar, Chittorgarh</t>
  </si>
  <si>
    <t>Mewar University Gangwar</t>
  </si>
  <si>
    <t>17.12.15</t>
  </si>
  <si>
    <t>13.1.16</t>
  </si>
  <si>
    <t>iv</t>
  </si>
  <si>
    <t>666510110003714</t>
  </si>
  <si>
    <t>106852705  106852422</t>
  </si>
  <si>
    <t>Parvaj Alam Neelgar</t>
  </si>
  <si>
    <t>Gulam Mohd.</t>
  </si>
  <si>
    <t>Mewar University, Gangrar</t>
  </si>
  <si>
    <t>26.11.15</t>
  </si>
  <si>
    <t>21.1.16</t>
  </si>
  <si>
    <t>Tanveer Khan</t>
  </si>
  <si>
    <t>Anish Ahmed Khan</t>
  </si>
  <si>
    <t>Juna bazar, Sipahi mohalla, Chittorgarh</t>
  </si>
  <si>
    <t>URBAN</t>
  </si>
  <si>
    <t>IRON BUSINESS</t>
  </si>
  <si>
    <t>26.2.16</t>
  </si>
  <si>
    <t>29.1.16</t>
  </si>
  <si>
    <t>01400100015590</t>
  </si>
  <si>
    <t>760426528720</t>
  </si>
  <si>
    <t>Mo. Liyakat</t>
  </si>
  <si>
    <t>Sultan Mohd.</t>
  </si>
  <si>
    <t>Bohro ki masjid ke pass, uprla pada, Chittorgarh</t>
  </si>
  <si>
    <t xml:space="preserve">REDI MADE CLOTH </t>
  </si>
  <si>
    <t>61177796708</t>
  </si>
  <si>
    <t>690744010408</t>
  </si>
  <si>
    <t>Jayant kumar</t>
  </si>
  <si>
    <t>Onkar Bhandari</t>
  </si>
  <si>
    <t>Bhandari gali, Boheda, Tahsil Badi sadri, Chittorgarh</t>
  </si>
  <si>
    <t>RURAL</t>
  </si>
  <si>
    <t>DUKAAN</t>
  </si>
  <si>
    <t>11910100001487</t>
  </si>
  <si>
    <t>368980682576</t>
  </si>
  <si>
    <t>Imran Mansoori</t>
  </si>
  <si>
    <t>Sabir Mansoori</t>
  </si>
  <si>
    <t>60 vistar yojna, 5 panna dai bus stand ke pass, gandhi nagar, chittorgarh</t>
  </si>
  <si>
    <t>61038950750</t>
  </si>
  <si>
    <t>247047272049</t>
  </si>
  <si>
    <t>Sapten Haidar</t>
  </si>
  <si>
    <t>Bashir Ahmad</t>
  </si>
  <si>
    <t>15, Hashmat Colony, Bundi Road, Chittorgarh</t>
  </si>
  <si>
    <t>STATIONARY</t>
  </si>
  <si>
    <t>128000101000843</t>
  </si>
  <si>
    <t>401474668293</t>
  </si>
  <si>
    <t>Mohammed Jamil Mansuri</t>
  </si>
  <si>
    <t>Mohammd Iqbal</t>
  </si>
  <si>
    <t>Sipahi mohalla, Juna bazar, Chittorgarh</t>
  </si>
  <si>
    <t>3576000110038237</t>
  </si>
  <si>
    <t>816455697650</t>
  </si>
  <si>
    <t>Munir Khan</t>
  </si>
  <si>
    <t>Anis mohd.</t>
  </si>
  <si>
    <t>Juna bazar, Sipahi mohalla, chittorgarh</t>
  </si>
  <si>
    <t>064601501398</t>
  </si>
  <si>
    <t>370347153635</t>
  </si>
  <si>
    <t>Rais Mohammad</t>
  </si>
  <si>
    <t xml:space="preserve">Shahbuddin </t>
  </si>
  <si>
    <t>purani kotwali ke piche, juna bazar, chittorgarh</t>
  </si>
  <si>
    <t>KIRANA KI DUKAAN</t>
  </si>
  <si>
    <t>01400100013183</t>
  </si>
  <si>
    <t>970915621679</t>
  </si>
  <si>
    <t>Barkat Bano</t>
  </si>
  <si>
    <t>Sahid husain</t>
  </si>
  <si>
    <t>Chipa mohalla, delhi gate, chittorgarh</t>
  </si>
  <si>
    <t>3080368398</t>
  </si>
  <si>
    <t>822346846464</t>
  </si>
  <si>
    <t>Ashish Dani</t>
  </si>
  <si>
    <t>Prakash Chandra Dani</t>
  </si>
  <si>
    <t>Mangalwad choraha, Prem nagar, Dungla, chittorgarh</t>
  </si>
  <si>
    <t>JAIN</t>
  </si>
  <si>
    <t>TAYAR WORKS</t>
  </si>
  <si>
    <t>44720100010624</t>
  </si>
  <si>
    <t>944836167222</t>
  </si>
  <si>
    <t>Shokat Ali</t>
  </si>
  <si>
    <t>Sultan Mohd. Ali</t>
  </si>
  <si>
    <t>RADIUM AND PAINT</t>
  </si>
  <si>
    <t>1990925351</t>
  </si>
  <si>
    <t>525850126953</t>
  </si>
  <si>
    <t>Jakir Hussain</t>
  </si>
  <si>
    <t>Shabbir Hussain</t>
  </si>
  <si>
    <t>POULTRY FARM</t>
  </si>
  <si>
    <t>01400100013182</t>
  </si>
  <si>
    <t>934774350984</t>
  </si>
  <si>
    <t>Mohammad Salim</t>
  </si>
  <si>
    <t>Ahmad Baksh</t>
  </si>
  <si>
    <t>01400100010699</t>
  </si>
  <si>
    <t>863779440291</t>
  </si>
  <si>
    <t>Rahmat</t>
  </si>
  <si>
    <t>Mohd. Yusuf</t>
  </si>
  <si>
    <t>Kumbha nagar, masjid ke pass, Chittorgarh</t>
  </si>
  <si>
    <t>SILAI CENTRE</t>
  </si>
  <si>
    <t>20180110020524</t>
  </si>
  <si>
    <t>554288159984</t>
  </si>
  <si>
    <t>Ashish Kachhara</t>
  </si>
  <si>
    <t>Sampat Lal</t>
  </si>
  <si>
    <t>Old post office gali, Sadar bazar, chittorgarh</t>
  </si>
  <si>
    <t>MOBILE BUSINESS</t>
  </si>
  <si>
    <t>83552200004564</t>
  </si>
  <si>
    <t>284520842474</t>
  </si>
  <si>
    <t>Aruna Khan</t>
  </si>
  <si>
    <t>Tajmul husain</t>
  </si>
  <si>
    <t>kajod pura, sawa, chittorgarh</t>
  </si>
  <si>
    <t>20281590383</t>
  </si>
  <si>
    <t>580261530945</t>
  </si>
  <si>
    <t>Sajid khan</t>
  </si>
  <si>
    <t>Mohd. Husain</t>
  </si>
  <si>
    <t>B-45, Kumbha nagar, chittorgarh</t>
  </si>
  <si>
    <t>BUSINESS</t>
  </si>
  <si>
    <t>50316305254</t>
  </si>
  <si>
    <t>923364936186</t>
  </si>
  <si>
    <t>Umar faruk</t>
  </si>
  <si>
    <t>Mohammad Ahsan</t>
  </si>
  <si>
    <t>Lohar mohallla, chittorgarh</t>
  </si>
  <si>
    <t>FEBRICATION LOHA UDYOG</t>
  </si>
  <si>
    <t>3576000110042355</t>
  </si>
  <si>
    <t>570117974881</t>
  </si>
  <si>
    <t>Sabir Khan</t>
  </si>
  <si>
    <t>Salim Khan</t>
  </si>
  <si>
    <t>Plot no. 359, Sector no. 5, Gandhi nagar, Chittorgarh</t>
  </si>
  <si>
    <t>AALMARI WALLFREM</t>
  </si>
  <si>
    <t>3603</t>
  </si>
  <si>
    <t>204419761188</t>
  </si>
  <si>
    <t>Salma Banu</t>
  </si>
  <si>
    <t>Aadrsh colony, kajodpura, sawa, chittorgarh</t>
  </si>
  <si>
    <t>Sari center</t>
  </si>
  <si>
    <t>3579000100049457</t>
  </si>
  <si>
    <t>321369151023</t>
  </si>
  <si>
    <t>Shahnavaz Mohammad Khan</t>
  </si>
  <si>
    <t>Khalil Ahmed</t>
  </si>
  <si>
    <t>Ofaq gali, Subhash Chowk, Nimbahera, Chittorgarh</t>
  </si>
  <si>
    <t>VYAAPAR</t>
  </si>
  <si>
    <t>07780100017695</t>
  </si>
  <si>
    <t>308984709795</t>
  </si>
  <si>
    <t>Mohd. Naim</t>
  </si>
  <si>
    <t>Mohd. Salim</t>
  </si>
  <si>
    <t>Aadrsh colony Road, nimbahera, chittorgarh</t>
  </si>
  <si>
    <t>MEDICAL STORE</t>
  </si>
  <si>
    <t>6613000100025318</t>
  </si>
  <si>
    <t>812621190143</t>
  </si>
  <si>
    <t xml:space="preserve">Nizamudin </t>
  </si>
  <si>
    <t>Geeyasudin Kureshi</t>
  </si>
  <si>
    <t>vyapari mohalla, bassi, Chittorgarh</t>
  </si>
  <si>
    <t>MOBILE SHOP</t>
  </si>
  <si>
    <t>07770100004729</t>
  </si>
  <si>
    <t>369118027790</t>
  </si>
  <si>
    <t>Vasim Firoj</t>
  </si>
  <si>
    <t>Mohd. Hussain</t>
  </si>
  <si>
    <t>House no. 185, Gali no. 4, Rajiv colony, Kachi basti, Gandi nagar, Chittorgarh</t>
  </si>
  <si>
    <t>FROOTS VYAPAR</t>
  </si>
  <si>
    <t>01400100014908</t>
  </si>
  <si>
    <t>643589163345</t>
  </si>
  <si>
    <t>Atta Ulla Khan</t>
  </si>
  <si>
    <t>Amanulah khan</t>
  </si>
  <si>
    <t>post sadal khera, gram panchayat napawali, tahsil bhadesar, Chittorgarh</t>
  </si>
  <si>
    <t>61269743004</t>
  </si>
  <si>
    <t>572362648021</t>
  </si>
  <si>
    <t>Sabbir Husain</t>
  </si>
  <si>
    <t>Sultan Rangrej</t>
  </si>
  <si>
    <t>masjid ke pass, gangrar, Chittorgarh</t>
  </si>
  <si>
    <t>TENT HOUSE</t>
  </si>
  <si>
    <t>51078919480</t>
  </si>
  <si>
    <t>604956931676</t>
  </si>
  <si>
    <t>Nikhat syed</t>
  </si>
  <si>
    <t>Saiyad Liyakat Ali</t>
  </si>
  <si>
    <t>Lohar mohalla, masjid ke pass, chittorgarh</t>
  </si>
  <si>
    <t>4079006900000968</t>
  </si>
  <si>
    <t>438860116219</t>
  </si>
  <si>
    <t>Takshit Pokharna</t>
  </si>
  <si>
    <t>Sunil kumar jain</t>
  </si>
  <si>
    <t>gaytri nagar, Bhupal sagar, Chittorgarh</t>
  </si>
  <si>
    <t>61183324147</t>
  </si>
  <si>
    <t>855071489584</t>
  </si>
  <si>
    <t>Salahuddin.. Mansuri</t>
  </si>
  <si>
    <t>Jain mandir ke pass, Juna bazar, chittorgarh</t>
  </si>
  <si>
    <t>RUI PINAI</t>
  </si>
  <si>
    <t>61107026923</t>
  </si>
  <si>
    <t>940794196932</t>
  </si>
  <si>
    <t>Mohd. Taiyab</t>
  </si>
  <si>
    <t>Safi Mohd.</t>
  </si>
  <si>
    <t>Nikumbh, Tahsil badi sadri, Chittorgarh</t>
  </si>
  <si>
    <t>WELDING WORK</t>
  </si>
  <si>
    <t>13970100010238</t>
  </si>
  <si>
    <t>878443535029</t>
  </si>
  <si>
    <t>Mehraj Banu Nilgar</t>
  </si>
  <si>
    <t>Sadik Mohd.</t>
  </si>
  <si>
    <t>Chipo ka mohlla, begun, Chittorgarh</t>
  </si>
  <si>
    <t>CHURI KANGAN STORE</t>
  </si>
  <si>
    <t>61238233566</t>
  </si>
  <si>
    <t>488874218756</t>
  </si>
  <si>
    <t>Salman Khan</t>
  </si>
  <si>
    <t>Mehmud</t>
  </si>
  <si>
    <t>Gandhi Nagar Kacchi basti, Mahesh Vatika Ke Pass, Chittorgarh</t>
  </si>
  <si>
    <t>29.2.16</t>
  </si>
  <si>
    <t>14.3.16</t>
  </si>
  <si>
    <t>9001101110002447</t>
  </si>
  <si>
    <t>726639748500</t>
  </si>
  <si>
    <t>Rabiya Begam Pathhan</t>
  </si>
  <si>
    <t>Taslim Khan</t>
  </si>
  <si>
    <t>19, Nagar Palika chittorgarh</t>
  </si>
  <si>
    <t>Saree Centre</t>
  </si>
  <si>
    <t>61048203525</t>
  </si>
  <si>
    <t>337757194227</t>
  </si>
  <si>
    <t>Parveen Bano</t>
  </si>
  <si>
    <t>Abdul Jabbar</t>
  </si>
  <si>
    <t>Hadmala Kachi Basti, Chittrogarh</t>
  </si>
  <si>
    <t>01400100014630</t>
  </si>
  <si>
    <t>784841975754</t>
  </si>
  <si>
    <t>Anis Ahmed</t>
  </si>
  <si>
    <t>Mohd. Ismile</t>
  </si>
  <si>
    <t>Gandhi nagar, 396/5, bhagat sing colony, gali no. 1, chittorgarh</t>
  </si>
  <si>
    <t>18.2.16</t>
  </si>
  <si>
    <t>2.3.16</t>
  </si>
  <si>
    <t>61062774003</t>
  </si>
  <si>
    <t>753552780068</t>
  </si>
  <si>
    <t>106854345</t>
  </si>
  <si>
    <t>Banti</t>
  </si>
  <si>
    <t>Aslam khan</t>
  </si>
  <si>
    <t>Pannadhay bus stand ke piche, rajiv nagar, kachi basti, Chittorgarh</t>
  </si>
  <si>
    <t>61279497179</t>
  </si>
  <si>
    <t>498075586334</t>
  </si>
  <si>
    <t>Kayum Ali  Mewti</t>
  </si>
  <si>
    <t>Babu Ali</t>
  </si>
  <si>
    <t>10 no. bijli office ke pass, kila Road, Sipahi mohalla, Chittorgarh</t>
  </si>
  <si>
    <t>666510110006468</t>
  </si>
  <si>
    <t>481583103136</t>
  </si>
  <si>
    <t>Shabbir Husain</t>
  </si>
  <si>
    <t>Vali Mohammad</t>
  </si>
  <si>
    <t>Rajiv nagar, gandhi nagar, kachi basti, chittorgarh</t>
  </si>
  <si>
    <t>3576000110034310</t>
  </si>
  <si>
    <t>213048669425</t>
  </si>
  <si>
    <t>106854412</t>
  </si>
  <si>
    <t>Nazarin Khan</t>
  </si>
  <si>
    <t>Asad Ali</t>
  </si>
  <si>
    <t>bapu basti, nimbahera, Chittorgarh</t>
  </si>
  <si>
    <t>265210100008948</t>
  </si>
  <si>
    <t>788434707948</t>
  </si>
  <si>
    <t>106476008</t>
  </si>
  <si>
    <t>Ayaz Sheikh</t>
  </si>
  <si>
    <t>Anwar Husain</t>
  </si>
  <si>
    <t>Rawatbhata, Chittorgarh</t>
  </si>
  <si>
    <t>Arya Ints. Of Eng. &amp; Tech.</t>
  </si>
  <si>
    <t>15.2.16</t>
  </si>
  <si>
    <t>23.2.16</t>
  </si>
  <si>
    <t>188551559</t>
  </si>
  <si>
    <t>Aadil Ansar Ajmeri</t>
  </si>
  <si>
    <t>Ansar Moinuddin</t>
  </si>
  <si>
    <t>Gandhi Nagar, Sector-5, chittorgarh</t>
  </si>
  <si>
    <t>Poornima College of Engineering</t>
  </si>
  <si>
    <t>8.3.16</t>
  </si>
  <si>
    <t>22.3.16</t>
  </si>
  <si>
    <t>61077743385</t>
  </si>
  <si>
    <t>640001492545</t>
  </si>
  <si>
    <t>106853647</t>
  </si>
  <si>
    <t>Samina Sheikh</t>
  </si>
  <si>
    <t>Shakil Mohammed</t>
  </si>
  <si>
    <t>House No. 236/5, Gandhi Nagar, Sec. 5 chittorgarh</t>
  </si>
  <si>
    <t>Geetanjali Medical College, Udaipur</t>
  </si>
  <si>
    <t>R.U.H.S.</t>
  </si>
  <si>
    <t>Diploma Dilysis Tech.</t>
  </si>
  <si>
    <t>2½ Years</t>
  </si>
  <si>
    <t>3576000110053926</t>
  </si>
  <si>
    <t>535120311882</t>
  </si>
  <si>
    <t>106853644</t>
  </si>
  <si>
    <t>Nishtha Dangi</t>
  </si>
  <si>
    <t>Vinod Kumar</t>
  </si>
  <si>
    <t>8/B, Kumbha Nagar, chittorgarh</t>
  </si>
  <si>
    <t>Chemical Engineering</t>
  </si>
  <si>
    <t>51101570874</t>
  </si>
  <si>
    <t>233574658724</t>
  </si>
  <si>
    <t>106853750</t>
  </si>
  <si>
    <t xml:space="preserve">Anish </t>
  </si>
  <si>
    <t>Adil Mohd.</t>
  </si>
  <si>
    <t>Parsa Ba Ki Chakki Ke Pass, Kumbha Nagar, Chittorgarh</t>
  </si>
  <si>
    <t>Vision College of Commerce, Chittorgarh</t>
  </si>
  <si>
    <t>Mohanlal Sukhadia University, Udaipur</t>
  </si>
  <si>
    <t>M.C.A.</t>
  </si>
  <si>
    <t>128000101000604</t>
  </si>
  <si>
    <t>851677387844</t>
  </si>
  <si>
    <t>106871020</t>
  </si>
  <si>
    <t xml:space="preserve">Mohd. Sher </t>
  </si>
  <si>
    <t>Mohd. Babu Mansuri</t>
  </si>
  <si>
    <t>Bajrang Takiz Ki Gali, Begun chittorgarh</t>
  </si>
  <si>
    <t>Pacific College, Udaipur</t>
  </si>
  <si>
    <t>B.Pharma</t>
  </si>
  <si>
    <t>50100133206300</t>
  </si>
  <si>
    <t>505400735123</t>
  </si>
  <si>
    <t>106870939</t>
  </si>
  <si>
    <t>Shahina Bano</t>
  </si>
  <si>
    <t>Taslim Khan Pathan</t>
  </si>
  <si>
    <t>19/A, Nagar Palika colony, Chittorgarh</t>
  </si>
  <si>
    <t>Mewar Girls College, Gandhi Nagar, Chittorgarh</t>
  </si>
  <si>
    <t>RU</t>
  </si>
  <si>
    <t>B.C.A.</t>
  </si>
  <si>
    <t>61065456667</t>
  </si>
  <si>
    <t>368525685463</t>
  </si>
  <si>
    <t>106853928</t>
  </si>
  <si>
    <t>Komal Khan Pathan</t>
  </si>
  <si>
    <t>Ayyoub Khan Pathan</t>
  </si>
  <si>
    <t>Masjid Ke Piche, Kumbha Nagar, Chittorgarh</t>
  </si>
  <si>
    <t xml:space="preserve">BCA </t>
  </si>
  <si>
    <t xml:space="preserve">I </t>
  </si>
  <si>
    <t>61066020197</t>
  </si>
  <si>
    <t>318512673489</t>
  </si>
  <si>
    <t>106858929</t>
  </si>
  <si>
    <t>Manjeet Kaur Siddhu</t>
  </si>
  <si>
    <t>Ravindra Kaur</t>
  </si>
  <si>
    <t>Housing Board Colony, 1/42 Nimbhera Chittorgarh</t>
  </si>
  <si>
    <t>Geetanjali Institute of Technical Studies, Udaipur</t>
  </si>
  <si>
    <t>29.3.16</t>
  </si>
  <si>
    <t>688002010002353</t>
  </si>
  <si>
    <t>460450017303</t>
  </si>
  <si>
    <t>106475348</t>
  </si>
  <si>
    <t xml:space="preserve">Sadam </t>
  </si>
  <si>
    <t>Abdul Sattar</t>
  </si>
  <si>
    <t>Rajiv Nagar, Gandhi Nagar, Kacchi Basti, chittorgarh</t>
  </si>
  <si>
    <t>Chittorgrah</t>
  </si>
  <si>
    <t>Fabrication</t>
  </si>
  <si>
    <t>10.3.16 &amp; 16.3.16</t>
  </si>
  <si>
    <t>61190973758</t>
  </si>
  <si>
    <t>332246491261</t>
  </si>
  <si>
    <t>106654694</t>
  </si>
  <si>
    <t>Ayyub  Rangrej</t>
  </si>
  <si>
    <t>Ahmed Noor</t>
  </si>
  <si>
    <t>Lakharo Ka Mohalla, Gangara, chittorgarh</t>
  </si>
  <si>
    <t>cloth Business</t>
  </si>
  <si>
    <t>33168618852</t>
  </si>
  <si>
    <t>989658358190</t>
  </si>
  <si>
    <t>106855426</t>
  </si>
  <si>
    <t>Mohd. Hanif Julaha</t>
  </si>
  <si>
    <t>Nijamudin</t>
  </si>
  <si>
    <t>Momin Mohalla, Aakhriya Chowk, Begun, chittorgarh</t>
  </si>
  <si>
    <t>Kirana Shop</t>
  </si>
  <si>
    <t>12270100010239</t>
  </si>
  <si>
    <t>882775803726</t>
  </si>
  <si>
    <t>106871451</t>
  </si>
  <si>
    <r>
      <t xml:space="preserve">                      </t>
    </r>
    <r>
      <rPr>
        <sz val="10"/>
        <color theme="1"/>
        <rFont val="DevLys 010"/>
      </rPr>
      <t>Øekad i-  ¼  ½@vkj,e,QMhlhlh@2015&amp;16@</t>
    </r>
  </si>
  <si>
    <t>Education Loan</t>
  </si>
  <si>
    <t>Aadhar No.</t>
  </si>
  <si>
    <t>12.5.16</t>
  </si>
  <si>
    <t>106853966</t>
  </si>
  <si>
    <t>106853676</t>
  </si>
  <si>
    <t>106853786</t>
  </si>
  <si>
    <t>106853677</t>
  </si>
  <si>
    <t>106853648</t>
  </si>
  <si>
    <t>106853715</t>
  </si>
  <si>
    <t>106853645</t>
  </si>
  <si>
    <t>106853863</t>
  </si>
  <si>
    <t>106853671</t>
  </si>
  <si>
    <t>106853779</t>
  </si>
  <si>
    <t>106853829</t>
  </si>
  <si>
    <t>106853656</t>
  </si>
  <si>
    <t>106853965</t>
  </si>
  <si>
    <t>106747550</t>
  </si>
  <si>
    <t>106855182</t>
  </si>
  <si>
    <t>106853672</t>
  </si>
  <si>
    <t>106855255</t>
  </si>
  <si>
    <t>106853831</t>
  </si>
  <si>
    <t>106853830</t>
  </si>
  <si>
    <t>106853805</t>
  </si>
  <si>
    <t>106854663</t>
  </si>
  <si>
    <t>106853720</t>
  </si>
  <si>
    <t>106853665</t>
  </si>
  <si>
    <t>106853838</t>
  </si>
  <si>
    <t>Abhishek Jain</t>
  </si>
  <si>
    <t>Pawan Jain</t>
  </si>
  <si>
    <t>Ward No.1, Opp. WATER Works, Begun Chittorgarh</t>
  </si>
  <si>
    <t>Jain</t>
  </si>
  <si>
    <t xml:space="preserve">National Institute of Technology, Bhopal </t>
  </si>
  <si>
    <t>16.3.16</t>
  </si>
  <si>
    <t>3.6.16</t>
  </si>
  <si>
    <t>12270100017643</t>
  </si>
  <si>
    <t>800965580252</t>
  </si>
  <si>
    <t>106871608</t>
  </si>
  <si>
    <t>Abrar Ali Neelgar</t>
  </si>
  <si>
    <t>urban</t>
  </si>
  <si>
    <t xml:space="preserve">Pacific Institute of Engineering,  Udaipur </t>
  </si>
  <si>
    <t>Rajasthan Technical University Kota</t>
  </si>
  <si>
    <t>106870949</t>
  </si>
  <si>
    <t>Rajat Dak</t>
  </si>
  <si>
    <t>Sudhir Kumar</t>
  </si>
  <si>
    <t>jain</t>
  </si>
  <si>
    <t>Poornima College of Engineering, Jaipur</t>
  </si>
  <si>
    <t>106871607</t>
  </si>
  <si>
    <t>Zinc Nagar, Dist-Chittorgarh</t>
  </si>
  <si>
    <t>Manipal Institute of Technology, Manipal, Karnataka, India</t>
  </si>
  <si>
    <t>6.6.16</t>
  </si>
  <si>
    <t>20139075152</t>
  </si>
  <si>
    <t>4780746665557</t>
  </si>
  <si>
    <t>106853867</t>
  </si>
  <si>
    <t xml:space="preserve">Rizwan Hussain Ansari </t>
  </si>
  <si>
    <t>Sayyed Hussain</t>
  </si>
  <si>
    <t>Compucom Inst. Of Info. Tech. Jaipur</t>
  </si>
  <si>
    <t>106871111</t>
  </si>
  <si>
    <t xml:space="preserve">jktdh; vYila[;d ckfydk Nk=kokl ¼vijcslesUV½] esVªks ekl gkWLihVy ds ikl] </t>
  </si>
  <si>
    <t xml:space="preserve">lsDVj&amp;7 f’kizk iFk] vjkoyh ekxZ ds lkeus] ekuljksoj t;iqj </t>
  </si>
  <si>
    <r>
      <t xml:space="preserve">Qksu ,oa QSDl ua- 0141&amp;2786051 </t>
    </r>
    <r>
      <rPr>
        <b/>
        <sz val="12"/>
        <rFont val="Times New Roman"/>
        <family val="1"/>
      </rPr>
      <t>(E-mail: rmfdcc_2000@yahoo.co.in)</t>
    </r>
    <r>
      <rPr>
        <b/>
        <sz val="12"/>
        <rFont val="DevLys 010"/>
      </rPr>
      <t xml:space="preserve"> </t>
    </r>
  </si>
  <si>
    <t>Annexure - C</t>
  </si>
  <si>
    <t>Amount Sanctioned</t>
  </si>
  <si>
    <t>Date of Sanctioned (DD/MM/YYYY)</t>
  </si>
  <si>
    <t>Benf. Ist Instt. 10</t>
  </si>
  <si>
    <t>Benf. Iind Instt. 30</t>
  </si>
  <si>
    <t>Benf. ist Instt. 41</t>
  </si>
  <si>
    <t>Benf. Ist Instt. 2</t>
  </si>
  <si>
    <t>Cardiyology</t>
  </si>
  <si>
    <t>BSC Nursing</t>
  </si>
  <si>
    <t>GNM</t>
  </si>
  <si>
    <t>Nursing</t>
  </si>
  <si>
    <t>Abdul Gaffar pathan</t>
  </si>
  <si>
    <t>Sharafat husain</t>
  </si>
  <si>
    <t>Nanadwana colony, wars no 5, dargah ke picche, kapasan, Chittoragrh</t>
  </si>
  <si>
    <t>Auto parts</t>
  </si>
  <si>
    <t>7.3.17</t>
  </si>
  <si>
    <t>28.3.17</t>
  </si>
  <si>
    <t>33167954248</t>
  </si>
  <si>
    <t>276137088668</t>
  </si>
  <si>
    <t>106949041</t>
  </si>
  <si>
    <t>Bhure khan pathan</t>
  </si>
  <si>
    <t>Ishfaq husain</t>
  </si>
  <si>
    <t>Mukam post sadar, bichor waya bassi, Chittorgarh</t>
  </si>
  <si>
    <t>Emitra</t>
  </si>
  <si>
    <t>61079021764</t>
  </si>
  <si>
    <t>812891588221</t>
  </si>
  <si>
    <t>146513793</t>
  </si>
  <si>
    <t>Jahangir husain</t>
  </si>
  <si>
    <t>Mubarak husain neelgar</t>
  </si>
  <si>
    <t>C/O limra Faishon, purani idgah masjid ke saamne, Noor mahal road, nimbahera, Chittorgarh</t>
  </si>
  <si>
    <t>07780100010693</t>
  </si>
  <si>
    <t>258115115468</t>
  </si>
  <si>
    <t>146501234</t>
  </si>
  <si>
    <t>Khurshida shah</t>
  </si>
  <si>
    <t>Ayyub kha mewati</t>
  </si>
  <si>
    <t>ganesh gate, nikumbh, tahsil bari sadri, chittorgarh</t>
  </si>
  <si>
    <t>13970100008884</t>
  </si>
  <si>
    <t>550407071532</t>
  </si>
  <si>
    <t>106683502</t>
  </si>
  <si>
    <t>Mohd. Akram Neelgar</t>
  </si>
  <si>
    <t>Asamtullah</t>
  </si>
  <si>
    <t>Gandhi chowk, Khatar mahal ke paas, Chittorgarh</t>
  </si>
  <si>
    <t>Welding works</t>
  </si>
  <si>
    <t>41840100003702</t>
  </si>
  <si>
    <t>711718387590</t>
  </si>
  <si>
    <t>106949699</t>
  </si>
  <si>
    <t>Mohd. Jubair kureshi</t>
  </si>
  <si>
    <t xml:space="preserve">Gulaam jilani kureshi </t>
  </si>
  <si>
    <t xml:space="preserve">Chippa mohalla, upar ki masjid ke paas, Chittorgarh </t>
  </si>
  <si>
    <t>Gift item shop</t>
  </si>
  <si>
    <t>51101573398</t>
  </si>
  <si>
    <t>716052275037</t>
  </si>
  <si>
    <t>106949503</t>
  </si>
  <si>
    <t>Mohd. Nazim ansari</t>
  </si>
  <si>
    <t xml:space="preserve">Mohd. Sharif </t>
  </si>
  <si>
    <t>Kamdhaj nagar, M.G.M School ke paas, Nimbahera, Chittorgarh</t>
  </si>
  <si>
    <t>61167170310</t>
  </si>
  <si>
    <t>257223154351</t>
  </si>
  <si>
    <t>146501328</t>
  </si>
  <si>
    <t>Mohd. Rafik ansari</t>
  </si>
  <si>
    <t>Abdul kadir</t>
  </si>
  <si>
    <t>House no. 80, ward no. 15, momin mohalla, kapasan, Chittorgarh</t>
  </si>
  <si>
    <t>18890100014982</t>
  </si>
  <si>
    <t>621660058107</t>
  </si>
  <si>
    <t>106948828</t>
  </si>
  <si>
    <t>Mohd. Tarik anwar</t>
  </si>
  <si>
    <t>Habibu rahmaan</t>
  </si>
  <si>
    <t>72, hashmat colony, bundi road, Chittorgarh</t>
  </si>
  <si>
    <t>61082049366</t>
  </si>
  <si>
    <t>688669101724</t>
  </si>
  <si>
    <t>106949504</t>
  </si>
  <si>
    <t>Naznin</t>
  </si>
  <si>
    <t>Abdul Jafar khan</t>
  </si>
  <si>
    <t xml:space="preserve">Kanghi mohalla, chandan chowk ke paas, ward no. 07, nimbahera, Chittorgarh </t>
  </si>
  <si>
    <t>Silaai store</t>
  </si>
  <si>
    <t>186100101006291</t>
  </si>
  <si>
    <t>379103357800</t>
  </si>
  <si>
    <t>146501421</t>
  </si>
  <si>
    <t>Pradeep kumar jain</t>
  </si>
  <si>
    <t>Chagan lal jain</t>
  </si>
  <si>
    <t>Bhilo ki jhopdiya, Gandhi nagar, Sector no. 5, saras dairy ke picche, Chittorgarh</t>
  </si>
  <si>
    <t>Electronics</t>
  </si>
  <si>
    <t>20183211000686</t>
  </si>
  <si>
    <t>635219551773</t>
  </si>
  <si>
    <t>106948915</t>
  </si>
  <si>
    <t>Shahfed shaikh</t>
  </si>
  <si>
    <t>Mohd. Shafi shaikh</t>
  </si>
  <si>
    <t>3-C, Sabji mandni ke saamne, kumbha nagar, ward no 10, chittorgarh 312001</t>
  </si>
  <si>
    <t>Mobile Shop</t>
  </si>
  <si>
    <t>61227154631</t>
  </si>
  <si>
    <t>951307850749</t>
  </si>
  <si>
    <t>106949176</t>
  </si>
  <si>
    <t>Shama banu neelgar</t>
  </si>
  <si>
    <t>Ahsan mohd.</t>
  </si>
  <si>
    <t>Tamboli chowk, begun, chittorgarh</t>
  </si>
  <si>
    <t>61232648249</t>
  </si>
  <si>
    <t>526207619175</t>
  </si>
  <si>
    <t>146513926</t>
  </si>
  <si>
    <t>SANA DAYER</t>
  </si>
  <si>
    <t>FAKRUDIN DAYER</t>
  </si>
  <si>
    <t>BEGUN</t>
  </si>
  <si>
    <t>RAJ,COLL. OF ENGI. FOR WOMEN JAIPUR</t>
  </si>
  <si>
    <t>RAJ.TEC.UNI</t>
  </si>
  <si>
    <t>4 year</t>
  </si>
  <si>
    <t>16.8.16</t>
  </si>
  <si>
    <t>16.9.16</t>
  </si>
  <si>
    <t>957678169436</t>
  </si>
  <si>
    <t>ZAHEER AKMEL NEELGAR</t>
  </si>
  <si>
    <t>FAKHRUDDIN NEELGAR</t>
  </si>
  <si>
    <t>PACIFIC ACADEMY OF HIGHER EDUCATION&amp;RESEARCH UNI. UDAIPUR</t>
  </si>
  <si>
    <t>3 year</t>
  </si>
  <si>
    <t>ANIS MOHA.</t>
  </si>
  <si>
    <t>ADIL MOHA.</t>
  </si>
  <si>
    <t>KUMBHA NAGER CHITTORGARH</t>
  </si>
  <si>
    <t>MOHANLAL SUKHADIA UNI.UDAIPUR</t>
  </si>
  <si>
    <t>B.C.A</t>
  </si>
  <si>
    <t xml:space="preserve">   3 YEARS</t>
  </si>
  <si>
    <t>1.9.16</t>
  </si>
  <si>
    <t>30.9.16</t>
  </si>
  <si>
    <t>_</t>
  </si>
  <si>
    <t>28.10.16</t>
  </si>
  <si>
    <t>8.12.16</t>
  </si>
  <si>
    <t>mewar girls inst-coll. Chittorgarh</t>
  </si>
  <si>
    <t>4.11.16</t>
  </si>
  <si>
    <t>shree balaji collage of nursing udaipur raj-</t>
  </si>
  <si>
    <t>8.11.16</t>
  </si>
  <si>
    <t>NISHTHA DANGI</t>
  </si>
  <si>
    <t>VINOD DANGI</t>
  </si>
  <si>
    <t>8-B KUMBHA NAGAR CHITTAURGARH RAJ. 312001</t>
  </si>
  <si>
    <t>NIRMA UNIVERSITY INSTITUTE OF TECHNOLOGY</t>
  </si>
  <si>
    <t>NIRMA UNIVERSITY AHMEDABAD</t>
  </si>
  <si>
    <t>B.TECH. CHEMICAL ENG.</t>
  </si>
  <si>
    <t>4 YEAR</t>
  </si>
  <si>
    <t>31.1.17</t>
  </si>
  <si>
    <t>10.2.17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</si>
  <si>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</si>
  <si>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</si>
  <si>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</si>
  <si>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</si>
  <si>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</si>
  <si>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</si>
  <si>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</si>
  <si>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ABRAR HUSSAIN ABBASI</t>
  </si>
  <si>
    <t>IQBAL HUSSAIN ABBASI</t>
  </si>
  <si>
    <t>1390 CIPAHI MOHALLA WARD NO 19 CHITTORGARH 312001</t>
  </si>
  <si>
    <t>COMPUTER &amp; PHOTOSTATE</t>
  </si>
  <si>
    <t>5.5.17</t>
  </si>
  <si>
    <t>6.6.17</t>
  </si>
  <si>
    <t>33372406515</t>
  </si>
  <si>
    <t>881251081917</t>
  </si>
  <si>
    <t>106943492</t>
  </si>
  <si>
    <t>REHANA BANU</t>
  </si>
  <si>
    <t>ZULFAKAR AHMAD</t>
  </si>
  <si>
    <t>KHATAR MAHAL KE PASS GANDHI CHOWK CHITTORGARH RAJ. 312001</t>
  </si>
  <si>
    <t>CLOTH BUSSINESS</t>
  </si>
  <si>
    <t>3078857963</t>
  </si>
  <si>
    <t>642893078223</t>
  </si>
  <si>
    <t>106949182</t>
  </si>
  <si>
    <t>MERAJ BEGAM</t>
  </si>
  <si>
    <t>MOHD. SALIM</t>
  </si>
  <si>
    <t>SIKKA BIDI FACTORY, BEGUN, WRD NO. 6 C/O SHAMSHUDDIN DAYAR JI CHITTORGARH 312023</t>
  </si>
  <si>
    <t>50100195520882</t>
  </si>
  <si>
    <t>438301190701</t>
  </si>
  <si>
    <t>146541662</t>
  </si>
  <si>
    <t>MUNNI BEE PATHAN</t>
  </si>
  <si>
    <t>BABU KHAN PATHAN</t>
  </si>
  <si>
    <t>BHAWANI NAGAR PURANE TAKIZ KE PASS MUKAM POST BINOTA, THE. NIMBA HERA CHITTORGARH</t>
  </si>
  <si>
    <t>666101500393</t>
  </si>
  <si>
    <t>869294493282</t>
  </si>
  <si>
    <t>146501229</t>
  </si>
  <si>
    <t>AMIT PRAKASH DANGI</t>
  </si>
  <si>
    <t>VIJAY PRAKASH DANGI</t>
  </si>
  <si>
    <t>MASJID KE PASS BADA HOLI THADA NIMBAHERA CHITTORGARH RAJ. 312601</t>
  </si>
  <si>
    <t>20.7.17</t>
  </si>
  <si>
    <t>25.7.17</t>
  </si>
  <si>
    <t>265210100007903</t>
  </si>
  <si>
    <t>357676182004</t>
  </si>
  <si>
    <t>146501155</t>
  </si>
  <si>
    <t>MAQBOOL ALI MEW</t>
  </si>
  <si>
    <t>SHAFAT ALI MEW</t>
  </si>
  <si>
    <t>65, VISTAR YOJNA NIMBAHERA CHITTORGARH RAJ. 312601</t>
  </si>
  <si>
    <t>SILAI STORE</t>
  </si>
  <si>
    <t>6613000100004850</t>
  </si>
  <si>
    <t>259562090288</t>
  </si>
  <si>
    <t>146501323</t>
  </si>
  <si>
    <t>PRATIBHA GUDVEEN</t>
  </si>
  <si>
    <t>HEMANT GUDVEEN</t>
  </si>
  <si>
    <t>WARD NO. 18 MEENA MOHALLA CHITTORGARH RAJ. 312001</t>
  </si>
  <si>
    <t>20369254899</t>
  </si>
  <si>
    <t>783446202412</t>
  </si>
  <si>
    <t>106949044</t>
  </si>
  <si>
    <t>IMRAN KHAN</t>
  </si>
  <si>
    <t>IQBAL HUSSAIN</t>
  </si>
  <si>
    <t>NAI AABADI KANROJ CHITTORGARH RAJ. 312613</t>
  </si>
  <si>
    <t>COMPUTER ND PHOTOSTATE</t>
  </si>
  <si>
    <t>153401503355</t>
  </si>
  <si>
    <t>894215941969</t>
  </si>
  <si>
    <t>146501194</t>
  </si>
  <si>
    <t>SHABNAM KHAN</t>
  </si>
  <si>
    <t>DANISH KHAN</t>
  </si>
  <si>
    <t>SURANA PETROL PUMP KE PICHE, RAILWAY STATION, CHITTORGARH, RAJ. 312001</t>
  </si>
  <si>
    <t>CLOTH BUSSINES</t>
  </si>
  <si>
    <t>12.9.17</t>
  </si>
  <si>
    <t>15.9.17</t>
  </si>
  <si>
    <t>917010022590356</t>
  </si>
  <si>
    <t>620471924531</t>
  </si>
  <si>
    <t>146541807</t>
  </si>
  <si>
    <t>MEENA JAIN</t>
  </si>
  <si>
    <t>DINESH JAIN</t>
  </si>
  <si>
    <t>MAHADEV MANDIR KE PASS BANSI CHITTORGARH RAJ. 312401</t>
  </si>
  <si>
    <t xml:space="preserve">SAREE STORE </t>
  </si>
  <si>
    <t>61342038827</t>
  </si>
  <si>
    <t>678958915420</t>
  </si>
  <si>
    <t>106988448</t>
  </si>
  <si>
    <t>Irfan Mohamad Shorgar</t>
  </si>
  <si>
    <t>Salamudin Shorgar</t>
  </si>
  <si>
    <t>Shorgardo ke neem ke pas , Chittorgarh</t>
  </si>
  <si>
    <t xml:space="preserve">Muslim </t>
  </si>
  <si>
    <t>28.3.18</t>
  </si>
  <si>
    <t>29.3.18</t>
  </si>
  <si>
    <t>61160964581</t>
  </si>
  <si>
    <t>583852453784</t>
  </si>
  <si>
    <t>101573900</t>
  </si>
  <si>
    <t>Swati Agarwal</t>
  </si>
  <si>
    <t>Durgesh Kumar Agarwal</t>
  </si>
  <si>
    <t>H.no 226, Adarsh colony, shivaji park ke samne, Nimbahera, Chittorgarh</t>
  </si>
  <si>
    <t>Artificial jawellary</t>
  </si>
  <si>
    <t>688002010002790</t>
  </si>
  <si>
    <t>347490525208</t>
  </si>
  <si>
    <t>146506149</t>
  </si>
  <si>
    <t>Jamila Bano</t>
  </si>
  <si>
    <t>Azad Mohd</t>
  </si>
  <si>
    <t>Sadar bazar, vpo Putholi,teh Gangrar, Chittorgarh</t>
  </si>
  <si>
    <t>Manihaari Samaan</t>
  </si>
  <si>
    <t>61265282830</t>
  </si>
  <si>
    <t>306242656362</t>
  </si>
  <si>
    <t>146506145</t>
  </si>
  <si>
    <t>Nasim Banu</t>
  </si>
  <si>
    <t xml:space="preserve">Arif Khan </t>
  </si>
  <si>
    <t>Maheswari dharmsala ke piche, sipahi mohala, Chittorgarh</t>
  </si>
  <si>
    <t>61265427072</t>
  </si>
  <si>
    <t>322043385457</t>
  </si>
  <si>
    <t>146506146</t>
  </si>
  <si>
    <t>Shahin Bee</t>
  </si>
  <si>
    <t>Aarif mohd.</t>
  </si>
  <si>
    <t>Sadar bazar, Ganesh chowk, Nimbahera, chittorgarh</t>
  </si>
  <si>
    <t>Cloth Store</t>
  </si>
  <si>
    <t>20271154906</t>
  </si>
  <si>
    <t>927717570746</t>
  </si>
  <si>
    <t>146506005</t>
  </si>
  <si>
    <t>Asamat Jahan</t>
  </si>
  <si>
    <t>MD Faisal Khan</t>
  </si>
  <si>
    <t>Moti bazar, Ghosi mohalla, Nimbahera, Chittorgarh</t>
  </si>
  <si>
    <t>07780100025002</t>
  </si>
  <si>
    <t>553970512465</t>
  </si>
  <si>
    <t>146506003</t>
  </si>
  <si>
    <t>Praveen Bano</t>
  </si>
  <si>
    <t>Indra colony,sitla mata mandir ke pass, kanooj road sava, po-sava, Chittorgarh</t>
  </si>
  <si>
    <t>3579000100122352</t>
  </si>
  <si>
    <t>965031499556</t>
  </si>
  <si>
    <t>146506151</t>
  </si>
  <si>
    <t>Aarif Khan Pathan</t>
  </si>
  <si>
    <t>Sabbir khan</t>
  </si>
  <si>
    <t>ward no 18, Bengu, Chittorgarh</t>
  </si>
  <si>
    <t>12278100008587</t>
  </si>
  <si>
    <t>708465532757</t>
  </si>
  <si>
    <t>101568403</t>
  </si>
  <si>
    <t>Vajir khan pathan</t>
  </si>
  <si>
    <t>Pathano ka mohalla, Bengu, Chittorgarh</t>
  </si>
  <si>
    <t>Aata Chaki</t>
  </si>
  <si>
    <t>61154139169</t>
  </si>
  <si>
    <t>980186441628</t>
  </si>
  <si>
    <t>101568404</t>
  </si>
  <si>
    <t>Rijwan Khan</t>
  </si>
  <si>
    <t>Abdul Rajjak</t>
  </si>
  <si>
    <t>Sipahi mohalla, masjid ke saamne, Chittorgarh</t>
  </si>
  <si>
    <t>Computer and photostate shop</t>
  </si>
  <si>
    <t>3576000110057302</t>
  </si>
  <si>
    <t>564357896753</t>
  </si>
  <si>
    <t>101573576</t>
  </si>
  <si>
    <t>Shahid Hussain</t>
  </si>
  <si>
    <t>Fakir Mohammad</t>
  </si>
  <si>
    <t>Paavta chowk, meena mohalla, chittorgarh</t>
  </si>
  <si>
    <t xml:space="preserve">Emitra </t>
  </si>
  <si>
    <t>01400100016264</t>
  </si>
  <si>
    <t>969956432603</t>
  </si>
  <si>
    <t>101573201</t>
  </si>
  <si>
    <t>Mo. Sadik Nilgar</t>
  </si>
  <si>
    <t>Khatar mahal ke pass, Gandhi chowk, Chittorgarh</t>
  </si>
  <si>
    <t>41840100000606</t>
  </si>
  <si>
    <t>783295019790</t>
  </si>
  <si>
    <t>101742828</t>
  </si>
  <si>
    <t>Farhin</t>
  </si>
  <si>
    <t>Abdul Vajid Khan</t>
  </si>
  <si>
    <t>Gosi Mohalla, Nimbahera, Chittorgarh</t>
  </si>
  <si>
    <t>Silaai</t>
  </si>
  <si>
    <t>688002010008895</t>
  </si>
  <si>
    <t>524401012133</t>
  </si>
  <si>
    <t>146506004</t>
  </si>
  <si>
    <t>Nasarudeen Mewati</t>
  </si>
  <si>
    <t>Fakir Mohamad</t>
  </si>
  <si>
    <t>Rajiv Nagar, Kachi Basti, H. no 607, Vistar Yojna 5, Chittorgarh</t>
  </si>
  <si>
    <t>Electric item</t>
  </si>
  <si>
    <t>01400100008403</t>
  </si>
  <si>
    <t>939719188483</t>
  </si>
  <si>
    <t>146548202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</si>
  <si>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</si>
  <si>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</si>
  <si>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23.8.17</t>
  </si>
  <si>
    <t>30.8.17</t>
  </si>
  <si>
    <t>5.10.17</t>
  </si>
  <si>
    <t>15.11.17</t>
  </si>
  <si>
    <t>11.12.17</t>
  </si>
  <si>
    <t>2.1.18</t>
  </si>
  <si>
    <t>9.1.18</t>
  </si>
  <si>
    <t>MADEENA PARVEEN NEELGAR</t>
  </si>
  <si>
    <t>MUSTAK BAIG</t>
  </si>
  <si>
    <t>34-B SEC-5 HUDKO COLONY GANDHI NAGAR CHITTORGARH RAJ. 312001</t>
  </si>
  <si>
    <t>G.N.M. NUR. CENTER SHREE SANWLIYA HOSPITAL, CHITTORGARH</t>
  </si>
  <si>
    <t>APPORVED BY RAJASTHAN GOVERNMENT</t>
  </si>
  <si>
    <t>G.N.M</t>
  </si>
  <si>
    <t>3 YEAR</t>
  </si>
  <si>
    <t>24.3.17</t>
  </si>
  <si>
    <t>19.5.17</t>
  </si>
  <si>
    <t>61103375016</t>
  </si>
  <si>
    <t>489072026533</t>
  </si>
  <si>
    <t>106949045</t>
  </si>
  <si>
    <t>PROJITA PALRECHA</t>
  </si>
  <si>
    <t>PRAVEEN KUMAR PALRECHA</t>
  </si>
  <si>
    <t>VARDHAMAN CHOK NIMBAHEDA CHITTORGARH RAJ. 312601</t>
  </si>
  <si>
    <t>L.J. INSTITUTE OF MANAGEMENT STUDIES AHMEDABAD</t>
  </si>
  <si>
    <t>GUJRAT TECHNOLOGICAL UNIVERSITY</t>
  </si>
  <si>
    <t>2 YEAR</t>
  </si>
  <si>
    <t>6613001500005333</t>
  </si>
  <si>
    <t>940755628130</t>
  </si>
  <si>
    <t>146501270</t>
  </si>
  <si>
    <t>RAJAT KUMAR DAK</t>
  </si>
  <si>
    <t>2279 HOSPITAL ROAD BEGUN CHITTORGARH RAJ. 312023</t>
  </si>
  <si>
    <t>POORNIMA COLLEGE OF ENGINEERING JAIPUR</t>
  </si>
  <si>
    <t>RAJASTHAN TECHNICAL UNIVERSITY KOTA</t>
  </si>
  <si>
    <t>21.6.17</t>
  </si>
  <si>
    <t>23.6.17</t>
  </si>
  <si>
    <t>MANJEET KOUR SIDDHU</t>
  </si>
  <si>
    <t>BALJEET SINGH SIDDHU</t>
  </si>
  <si>
    <t>HOUSING BOARD NIMBAHEDA RAJ. 312601</t>
  </si>
  <si>
    <t>GEETANJALI INSTITUTE OF TECHNICAL STUDIES, UDAIPUR</t>
  </si>
  <si>
    <t>6.7.17</t>
  </si>
  <si>
    <t>13.7.17</t>
  </si>
  <si>
    <t>MUSKAN SHEKH</t>
  </si>
  <si>
    <t>SALIM SHEKH</t>
  </si>
  <si>
    <t>ISHAKKABAAD NIMBAHERA CHITTAURGARH RAJ. 312601</t>
  </si>
  <si>
    <t>GOVT. WOMEN ENGINEERING COLLEGE, AJMER</t>
  </si>
  <si>
    <t>RAJASTHAN TECHNICAL UNIVERSITY, KOTA</t>
  </si>
  <si>
    <t>13.9.17</t>
  </si>
  <si>
    <t>6613001500005801</t>
  </si>
  <si>
    <t>514645732244</t>
  </si>
  <si>
    <t>146501322</t>
  </si>
  <si>
    <t xml:space="preserve">Komal Khan </t>
  </si>
  <si>
    <t xml:space="preserve">Ayyoub Khan </t>
  </si>
  <si>
    <t>MEWAR GIRLS COLLEGE, CHITTORGARH</t>
  </si>
  <si>
    <t>MOHANLAL SUKHADIA UNIVERSITY, UDAIPUR</t>
  </si>
  <si>
    <t>2.3.18</t>
  </si>
  <si>
    <t>20.3.18</t>
  </si>
  <si>
    <t>VINOD KUMAR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</si>
  <si>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</si>
  <si>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13.06.18</t>
  </si>
  <si>
    <t>20</t>
  </si>
  <si>
    <t>Nasim Bano</t>
  </si>
  <si>
    <t xml:space="preserve">Mo. Arif Khan </t>
  </si>
  <si>
    <t>Nasirudin Mev</t>
  </si>
  <si>
    <t>Durgesh  Agarwal</t>
  </si>
  <si>
    <t>RAVINDRA KAUR</t>
  </si>
  <si>
    <t>SIKH</t>
  </si>
  <si>
    <t>4.5.18</t>
  </si>
  <si>
    <t>8.5.18</t>
  </si>
  <si>
    <t>SHAGUFTA SHAIKH</t>
  </si>
  <si>
    <t>MOHAMMAD SHARAFAT SHAIKH</t>
  </si>
  <si>
    <t>KRISHNA VATIKA NEAR DAK BAN BADISARI CHITTORGARH 312403</t>
  </si>
  <si>
    <t>IITS COLLEGE/SCHOOL OF NURSING M.P</t>
  </si>
  <si>
    <t>INDIAN NURSING CUNCIL</t>
  </si>
  <si>
    <t>26.4.18</t>
  </si>
  <si>
    <t>42330100015437</t>
  </si>
  <si>
    <t>664239279424</t>
  </si>
  <si>
    <t>146628312</t>
  </si>
  <si>
    <t>Nirma University  Institute of Technology Ahmedabad</t>
  </si>
  <si>
    <t>Nirma University  Ahmedabad</t>
  </si>
  <si>
    <t>B.Tech Chemical Eng.</t>
  </si>
  <si>
    <t>4 Year</t>
  </si>
  <si>
    <t>6.3.19</t>
  </si>
  <si>
    <t>7.3.19</t>
  </si>
</sst>
</file>

<file path=xl/styles.xml><?xml version="1.0" encoding="utf-8"?>
<styleSheet xmlns="http://schemas.openxmlformats.org/spreadsheetml/2006/main">
  <fonts count="97">
    <font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name val="DevLys 010"/>
    </font>
    <font>
      <sz val="11"/>
      <color theme="1"/>
      <name val="Kruti Dev 011"/>
    </font>
    <font>
      <sz val="11"/>
      <name val="Kruti Dev 010"/>
    </font>
    <font>
      <sz val="11"/>
      <color theme="1"/>
      <name val="DevLys 010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4"/>
      <name val="Times New Roman"/>
      <family val="1"/>
    </font>
    <font>
      <u/>
      <sz val="11"/>
      <color theme="10"/>
      <name val="Calibri"/>
      <family val="2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2"/>
      <name val="DevLys 010"/>
    </font>
    <font>
      <sz val="13"/>
      <name val="Kruti Dev 010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Kruti Dev 010"/>
    </font>
    <font>
      <u/>
      <sz val="10"/>
      <name val="Arial"/>
      <family val="2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sz val="12"/>
      <name val="Kruti Dev 010"/>
    </font>
    <font>
      <sz val="13"/>
      <color rgb="FF000000"/>
      <name val="Kruti Dev 010"/>
    </font>
    <font>
      <sz val="12"/>
      <color indexed="8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Kruti Dev 010"/>
    </font>
    <font>
      <b/>
      <sz val="13"/>
      <name val="DevLys 010"/>
    </font>
    <font>
      <sz val="9"/>
      <color rgb="FF000000"/>
      <name val="Calibri"/>
      <family val="2"/>
      <scheme val="minor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4"/>
      <name val="Arjun"/>
    </font>
    <font>
      <i/>
      <sz val="10"/>
      <name val="Arjun"/>
    </font>
    <font>
      <b/>
      <sz val="10"/>
      <name val="Arjun"/>
    </font>
    <font>
      <sz val="8"/>
      <name val="Arjun"/>
    </font>
    <font>
      <sz val="8"/>
      <name val="Times New Roman"/>
      <family val="1"/>
    </font>
    <font>
      <sz val="7"/>
      <name val="Times New Roman"/>
      <family val="1"/>
    </font>
    <font>
      <sz val="13"/>
      <name val="DevLys 010"/>
    </font>
    <font>
      <b/>
      <sz val="12"/>
      <name val="Arjun"/>
    </font>
    <font>
      <b/>
      <sz val="12"/>
      <name val="Times New Roman"/>
      <family val="1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759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0" fillId="2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8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9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vertical="top" wrapText="1"/>
    </xf>
    <xf numFmtId="0" fontId="22" fillId="0" borderId="1" xfId="1" applyFont="1" applyBorder="1" applyAlignment="1">
      <alignment horizontal="center" vertical="top" textRotation="90" wrapText="1"/>
    </xf>
    <xf numFmtId="0" fontId="22" fillId="0" borderId="1" xfId="1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2" fillId="0" borderId="1" xfId="1" applyFont="1" applyFill="1" applyBorder="1" applyAlignment="1">
      <alignment horizontal="center" vertical="top" textRotation="90" wrapText="1"/>
    </xf>
    <xf numFmtId="0" fontId="16" fillId="0" borderId="1" xfId="0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16" fillId="2" borderId="11" xfId="1" applyFont="1" applyFill="1" applyBorder="1" applyAlignment="1">
      <alignment horizontal="right" vertical="top" wrapText="1"/>
    </xf>
    <xf numFmtId="0" fontId="16" fillId="2" borderId="1" xfId="1" applyFont="1" applyFill="1" applyBorder="1" applyAlignment="1">
      <alignment horizontal="right" vertical="top" wrapText="1"/>
    </xf>
    <xf numFmtId="0" fontId="16" fillId="2" borderId="1" xfId="1" applyFont="1" applyFill="1" applyBorder="1" applyAlignment="1">
      <alignment horizontal="center" vertical="top" wrapText="1"/>
    </xf>
    <xf numFmtId="0" fontId="22" fillId="0" borderId="1" xfId="1" applyFont="1" applyBorder="1" applyAlignment="1">
      <alignment horizontal="left" vertical="top" wrapText="1"/>
    </xf>
    <xf numFmtId="0" fontId="24" fillId="0" borderId="1" xfId="0" applyFont="1" applyBorder="1" applyAlignment="1">
      <alignment vertical="top"/>
    </xf>
    <xf numFmtId="0" fontId="24" fillId="2" borderId="11" xfId="0" applyFont="1" applyFill="1" applyBorder="1" applyAlignment="1">
      <alignment horizontal="right" vertical="top"/>
    </xf>
    <xf numFmtId="0" fontId="24" fillId="2" borderId="1" xfId="0" applyFont="1" applyFill="1" applyBorder="1" applyAlignment="1">
      <alignment horizontal="right" vertical="top"/>
    </xf>
    <xf numFmtId="0" fontId="24" fillId="2" borderId="1" xfId="0" applyFont="1" applyFill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24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3" fillId="0" borderId="1" xfId="2" applyFont="1" applyBorder="1" applyAlignment="1" applyProtection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3" fillId="0" borderId="1" xfId="2" applyFont="1" applyBorder="1" applyAlignment="1" applyProtection="1">
      <alignment horizontal="center" vertical="top"/>
    </xf>
    <xf numFmtId="0" fontId="19" fillId="2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right" vertical="top"/>
    </xf>
    <xf numFmtId="0" fontId="19" fillId="0" borderId="1" xfId="0" applyFont="1" applyBorder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1" fillId="2" borderId="11" xfId="0" applyFont="1" applyFill="1" applyBorder="1" applyAlignment="1">
      <alignment horizontal="left" vertical="top"/>
    </xf>
    <xf numFmtId="0" fontId="32" fillId="2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center" vertical="top"/>
    </xf>
    <xf numFmtId="0" fontId="37" fillId="0" borderId="1" xfId="0" applyFont="1" applyBorder="1" applyAlignment="1">
      <alignment horizontal="center" vertical="top" wrapText="1"/>
    </xf>
    <xf numFmtId="1" fontId="33" fillId="2" borderId="1" xfId="0" applyNumberFormat="1" applyFont="1" applyFill="1" applyBorder="1" applyAlignment="1">
      <alignment horizontal="center" vertical="top"/>
    </xf>
    <xf numFmtId="14" fontId="33" fillId="2" borderId="1" xfId="0" applyNumberFormat="1" applyFont="1" applyFill="1" applyBorder="1" applyAlignment="1">
      <alignment horizontal="center" vertical="top"/>
    </xf>
    <xf numFmtId="14" fontId="38" fillId="2" borderId="1" xfId="0" applyNumberFormat="1" applyFont="1" applyFill="1" applyBorder="1" applyAlignment="1">
      <alignment horizontal="center" vertical="top"/>
    </xf>
    <xf numFmtId="0" fontId="37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left" vertical="top" wrapText="1"/>
    </xf>
    <xf numFmtId="0" fontId="32" fillId="2" borderId="1" xfId="0" applyFont="1" applyFill="1" applyBorder="1" applyAlignment="1">
      <alignment vertical="top"/>
    </xf>
    <xf numFmtId="0" fontId="38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9" fillId="0" borderId="0" xfId="0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0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0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33" fillId="2" borderId="11" xfId="0" applyFont="1" applyFill="1" applyBorder="1" applyAlignment="1">
      <alignment horizontal="left" vertical="top"/>
    </xf>
    <xf numFmtId="0" fontId="43" fillId="0" borderId="1" xfId="0" applyFont="1" applyBorder="1" applyAlignment="1">
      <alignment horizontal="left" vertical="top" wrapText="1"/>
    </xf>
    <xf numFmtId="0" fontId="38" fillId="2" borderId="1" xfId="0" applyFont="1" applyFill="1" applyBorder="1" applyAlignment="1">
      <alignment horizontal="center" vertical="top" wrapText="1"/>
    </xf>
    <xf numFmtId="0" fontId="33" fillId="2" borderId="9" xfId="0" applyFont="1" applyFill="1" applyBorder="1" applyAlignment="1">
      <alignment horizontal="center" vertical="top"/>
    </xf>
    <xf numFmtId="0" fontId="44" fillId="0" borderId="1" xfId="0" applyFont="1" applyBorder="1" applyAlignment="1">
      <alignment vertical="top" wrapText="1"/>
    </xf>
    <xf numFmtId="0" fontId="45" fillId="0" borderId="1" xfId="0" applyFont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vertical="top"/>
    </xf>
    <xf numFmtId="0" fontId="33" fillId="2" borderId="1" xfId="0" applyFont="1" applyFill="1" applyBorder="1" applyAlignment="1">
      <alignment horizontal="left" vertical="top"/>
    </xf>
    <xf numFmtId="14" fontId="38" fillId="0" borderId="1" xfId="0" applyNumberFormat="1" applyFont="1" applyBorder="1" applyAlignment="1">
      <alignment vertical="top"/>
    </xf>
    <xf numFmtId="0" fontId="0" fillId="0" borderId="9" xfId="0" applyBorder="1" applyAlignment="1">
      <alignment vertical="top"/>
    </xf>
    <xf numFmtId="0" fontId="44" fillId="2" borderId="1" xfId="0" applyFont="1" applyFill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14" fontId="38" fillId="2" borderId="1" xfId="0" applyNumberFormat="1" applyFont="1" applyFill="1" applyBorder="1" applyAlignment="1">
      <alignment vertical="top"/>
    </xf>
    <xf numFmtId="0" fontId="32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37" fillId="0" borderId="1" xfId="0" applyFont="1" applyBorder="1" applyAlignment="1">
      <alignment horizontal="right" vertical="top" wrapText="1"/>
    </xf>
    <xf numFmtId="0" fontId="37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left" vertical="top" wrapText="1"/>
    </xf>
    <xf numFmtId="0" fontId="48" fillId="2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horizontal="right" vertical="top"/>
    </xf>
    <xf numFmtId="0" fontId="48" fillId="2" borderId="1" xfId="0" applyFont="1" applyFill="1" applyBorder="1" applyAlignment="1">
      <alignment horizontal="left" vertical="top" wrapText="1"/>
    </xf>
    <xf numFmtId="0" fontId="49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/>
    </xf>
    <xf numFmtId="49" fontId="37" fillId="2" borderId="1" xfId="0" applyNumberFormat="1" applyFont="1" applyFill="1" applyBorder="1" applyAlignment="1">
      <alignment horizontal="left" vertical="top" wrapText="1"/>
    </xf>
    <xf numFmtId="49" fontId="37" fillId="2" borderId="1" xfId="0" applyNumberFormat="1" applyFont="1" applyFill="1" applyBorder="1" applyAlignment="1">
      <alignment vertical="top"/>
    </xf>
    <xf numFmtId="49" fontId="37" fillId="2" borderId="1" xfId="0" applyNumberFormat="1" applyFont="1" applyFill="1" applyBorder="1" applyAlignment="1">
      <alignment vertical="top" wrapText="1"/>
    </xf>
    <xf numFmtId="0" fontId="48" fillId="2" borderId="1" xfId="0" applyFont="1" applyFill="1" applyBorder="1" applyAlignment="1">
      <alignment horizontal="center" vertical="top" wrapText="1"/>
    </xf>
    <xf numFmtId="49" fontId="48" fillId="2" borderId="1" xfId="0" applyNumberFormat="1" applyFont="1" applyFill="1" applyBorder="1" applyAlignment="1">
      <alignment horizontal="left" vertical="top" wrapText="1" indent="1"/>
    </xf>
    <xf numFmtId="49" fontId="48" fillId="2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49" fontId="5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49" fontId="37" fillId="0" borderId="1" xfId="0" applyNumberFormat="1" applyFont="1" applyBorder="1" applyAlignment="1">
      <alignment vertical="top" wrapText="1"/>
    </xf>
    <xf numFmtId="49" fontId="37" fillId="0" borderId="9" xfId="0" applyNumberFormat="1" applyFont="1" applyBorder="1" applyAlignment="1">
      <alignment vertical="top" wrapText="1"/>
    </xf>
    <xf numFmtId="0" fontId="48" fillId="0" borderId="1" xfId="0" applyFont="1" applyBorder="1" applyAlignment="1">
      <alignment vertical="top" wrapText="1"/>
    </xf>
    <xf numFmtId="0" fontId="48" fillId="0" borderId="1" xfId="0" applyFont="1" applyBorder="1" applyAlignment="1">
      <alignment horizontal="left" vertical="top" wrapText="1"/>
    </xf>
    <xf numFmtId="0" fontId="48" fillId="0" borderId="1" xfId="0" applyFont="1" applyFill="1" applyBorder="1" applyAlignment="1">
      <alignment horizontal="left" vertical="top" wrapText="1"/>
    </xf>
    <xf numFmtId="0" fontId="48" fillId="3" borderId="1" xfId="0" applyFont="1" applyFill="1" applyBorder="1" applyAlignment="1">
      <alignment vertical="top" wrapText="1"/>
    </xf>
    <xf numFmtId="0" fontId="48" fillId="3" borderId="1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left" vertical="top" wrapText="1"/>
    </xf>
    <xf numFmtId="14" fontId="34" fillId="0" borderId="1" xfId="0" applyNumberFormat="1" applyFont="1" applyBorder="1" applyAlignment="1">
      <alignment vertical="top" wrapText="1"/>
    </xf>
    <xf numFmtId="49" fontId="48" fillId="0" borderId="1" xfId="0" applyNumberFormat="1" applyFont="1" applyBorder="1" applyAlignment="1">
      <alignment vertical="top" wrapText="1"/>
    </xf>
    <xf numFmtId="49" fontId="48" fillId="0" borderId="9" xfId="0" applyNumberFormat="1" applyFont="1" applyBorder="1" applyAlignment="1">
      <alignment vertical="top" wrapText="1"/>
    </xf>
    <xf numFmtId="0" fontId="4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48" fillId="3" borderId="1" xfId="0" applyFont="1" applyFill="1" applyBorder="1" applyAlignment="1">
      <alignment horizontal="justify" vertical="top" wrapText="1"/>
    </xf>
    <xf numFmtId="0" fontId="23" fillId="2" borderId="1" xfId="0" applyFont="1" applyFill="1" applyBorder="1" applyAlignment="1">
      <alignment horizontal="left" vertical="top" wrapText="1"/>
    </xf>
    <xf numFmtId="14" fontId="33" fillId="0" borderId="1" xfId="0" applyNumberFormat="1" applyFont="1" applyBorder="1" applyAlignment="1">
      <alignment vertical="top" wrapText="1"/>
    </xf>
    <xf numFmtId="14" fontId="51" fillId="0" borderId="1" xfId="0" applyNumberFormat="1" applyFont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52" fillId="2" borderId="1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53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37" fillId="2" borderId="1" xfId="0" applyFont="1" applyFill="1" applyBorder="1" applyAlignment="1">
      <alignment horizontal="right"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56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justify" vertical="top" wrapText="1"/>
    </xf>
    <xf numFmtId="0" fontId="48" fillId="0" borderId="1" xfId="0" applyFont="1" applyBorder="1" applyAlignment="1">
      <alignment horizontal="justify" vertical="top" wrapText="1"/>
    </xf>
    <xf numFmtId="0" fontId="51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right" vertical="top" wrapText="1"/>
    </xf>
    <xf numFmtId="49" fontId="37" fillId="0" borderId="1" xfId="0" applyNumberFormat="1" applyFont="1" applyBorder="1" applyAlignment="1">
      <alignment horizontal="center" vertical="top" wrapText="1"/>
    </xf>
    <xf numFmtId="49" fontId="48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4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vertical="top" wrapText="1"/>
    </xf>
    <xf numFmtId="0" fontId="38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57" fillId="2" borderId="1" xfId="0" applyFont="1" applyFill="1" applyBorder="1" applyAlignment="1">
      <alignment horizontal="left" vertical="top" wrapText="1"/>
    </xf>
    <xf numFmtId="0" fontId="5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58" fillId="0" borderId="0" xfId="0" applyFont="1"/>
    <xf numFmtId="0" fontId="50" fillId="2" borderId="1" xfId="0" applyFont="1" applyFill="1" applyBorder="1" applyAlignment="1">
      <alignment horizontal="center" vertical="top" wrapText="1"/>
    </xf>
    <xf numFmtId="0" fontId="50" fillId="2" borderId="1" xfId="0" applyFont="1" applyFill="1" applyBorder="1" applyAlignment="1">
      <alignment horizontal="left" vertical="top" wrapText="1"/>
    </xf>
    <xf numFmtId="0" fontId="61" fillId="2" borderId="1" xfId="0" applyFont="1" applyFill="1" applyBorder="1" applyAlignment="1">
      <alignment horizontal="left" vertical="top" wrapText="1"/>
    </xf>
    <xf numFmtId="49" fontId="50" fillId="2" borderId="1" xfId="0" applyNumberFormat="1" applyFont="1" applyFill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49" fontId="5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/>
    </xf>
    <xf numFmtId="2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1" fillId="0" borderId="0" xfId="0" applyFont="1"/>
    <xf numFmtId="0" fontId="62" fillId="0" borderId="1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2" fontId="64" fillId="0" borderId="15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/>
    <xf numFmtId="0" fontId="66" fillId="0" borderId="0" xfId="0" applyFont="1" applyBorder="1"/>
    <xf numFmtId="0" fontId="15" fillId="0" borderId="17" xfId="0" applyFont="1" applyBorder="1" applyAlignment="1">
      <alignment horizontal="center" vertical="top" wrapText="1"/>
    </xf>
    <xf numFmtId="0" fontId="0" fillId="0" borderId="0" xfId="0" applyBorder="1"/>
    <xf numFmtId="0" fontId="41" fillId="0" borderId="6" xfId="0" applyFont="1" applyBorder="1" applyAlignment="1">
      <alignment vertical="top" wrapText="1"/>
    </xf>
    <xf numFmtId="0" fontId="41" fillId="0" borderId="5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69" fillId="0" borderId="26" xfId="0" applyFont="1" applyBorder="1" applyAlignment="1">
      <alignment vertical="top"/>
    </xf>
    <xf numFmtId="0" fontId="69" fillId="0" borderId="16" xfId="0" applyFont="1" applyBorder="1" applyAlignment="1">
      <alignment vertical="top"/>
    </xf>
    <xf numFmtId="1" fontId="70" fillId="0" borderId="1" xfId="0" applyNumberFormat="1" applyFont="1" applyBorder="1" applyAlignment="1">
      <alignment horizontal="left"/>
    </xf>
    <xf numFmtId="1" fontId="70" fillId="0" borderId="1" xfId="0" applyNumberFormat="1" applyFont="1" applyBorder="1" applyAlignment="1">
      <alignment horizontal="center"/>
    </xf>
    <xf numFmtId="1" fontId="70" fillId="0" borderId="23" xfId="0" applyNumberFormat="1" applyFont="1" applyBorder="1" applyAlignment="1">
      <alignment horizontal="center"/>
    </xf>
    <xf numFmtId="1" fontId="70" fillId="0" borderId="9" xfId="0" applyNumberFormat="1" applyFont="1" applyBorder="1" applyAlignment="1">
      <alignment horizontal="center"/>
    </xf>
    <xf numFmtId="1" fontId="71" fillId="0" borderId="13" xfId="0" applyNumberFormat="1" applyFont="1" applyBorder="1"/>
    <xf numFmtId="1" fontId="70" fillId="0" borderId="11" xfId="0" applyNumberFormat="1" applyFont="1" applyFill="1" applyBorder="1" applyAlignment="1">
      <alignment horizontal="center"/>
    </xf>
    <xf numFmtId="1" fontId="70" fillId="0" borderId="1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2" fontId="73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6" fillId="0" borderId="14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14" xfId="0" applyFont="1" applyBorder="1"/>
    <xf numFmtId="0" fontId="41" fillId="0" borderId="0" xfId="0" applyFont="1" applyBorder="1"/>
    <xf numFmtId="0" fontId="76" fillId="0" borderId="0" xfId="0" applyFont="1"/>
    <xf numFmtId="0" fontId="0" fillId="0" borderId="14" xfId="0" applyBorder="1"/>
    <xf numFmtId="0" fontId="66" fillId="0" borderId="0" xfId="0" applyFont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6" fillId="0" borderId="31" xfId="0" applyFont="1" applyBorder="1" applyAlignment="1">
      <alignment vertical="top" wrapText="1"/>
    </xf>
    <xf numFmtId="0" fontId="66" fillId="0" borderId="15" xfId="0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78" fillId="0" borderId="16" xfId="0" applyFont="1" applyBorder="1" applyAlignment="1">
      <alignment vertical="top"/>
    </xf>
    <xf numFmtId="0" fontId="69" fillId="0" borderId="33" xfId="0" applyFont="1" applyBorder="1" applyAlignment="1">
      <alignment vertical="top"/>
    </xf>
    <xf numFmtId="0" fontId="13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7" fillId="0" borderId="34" xfId="0" applyFont="1" applyBorder="1" applyAlignment="1">
      <alignment vertical="top" wrapText="1"/>
    </xf>
    <xf numFmtId="0" fontId="77" fillId="0" borderId="35" xfId="0" applyFont="1" applyBorder="1" applyAlignment="1">
      <alignment vertical="top" wrapText="1"/>
    </xf>
    <xf numFmtId="0" fontId="79" fillId="0" borderId="29" xfId="0" applyFont="1" applyBorder="1" applyAlignment="1">
      <alignment horizontal="left"/>
    </xf>
    <xf numFmtId="0" fontId="80" fillId="0" borderId="1" xfId="0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2" fontId="79" fillId="0" borderId="1" xfId="0" applyNumberFormat="1" applyFont="1" applyBorder="1" applyAlignment="1">
      <alignment horizontal="center"/>
    </xf>
    <xf numFmtId="0" fontId="79" fillId="0" borderId="9" xfId="0" applyFont="1" applyBorder="1" applyAlignment="1">
      <alignment horizontal="center"/>
    </xf>
    <xf numFmtId="0" fontId="0" fillId="0" borderId="36" xfId="0" applyBorder="1"/>
    <xf numFmtId="0" fontId="81" fillId="0" borderId="1" xfId="0" applyFont="1" applyFill="1" applyBorder="1" applyAlignment="1">
      <alignment horizontal="center"/>
    </xf>
    <xf numFmtId="0" fontId="81" fillId="0" borderId="37" xfId="0" applyFont="1" applyFill="1" applyBorder="1" applyAlignment="1">
      <alignment horizontal="center"/>
    </xf>
    <xf numFmtId="0" fontId="0" fillId="0" borderId="27" xfId="0" applyBorder="1" applyAlignment="1">
      <alignment vertical="top" wrapText="1"/>
    </xf>
    <xf numFmtId="0" fontId="66" fillId="0" borderId="29" xfId="0" applyFont="1" applyBorder="1" applyAlignment="1">
      <alignment horizontal="left" vertical="top" wrapText="1"/>
    </xf>
    <xf numFmtId="0" fontId="41" fillId="0" borderId="1" xfId="0" applyFont="1" applyBorder="1" applyAlignment="1">
      <alignment vertical="top" wrapText="1"/>
    </xf>
    <xf numFmtId="0" fontId="82" fillId="0" borderId="1" xfId="0" applyFont="1" applyBorder="1" applyAlignment="1">
      <alignment vertical="top" wrapText="1"/>
    </xf>
    <xf numFmtId="1" fontId="82" fillId="0" borderId="1" xfId="0" applyNumberFormat="1" applyFont="1" applyBorder="1" applyAlignment="1">
      <alignment vertical="top" wrapText="1"/>
    </xf>
    <xf numFmtId="1" fontId="82" fillId="0" borderId="23" xfId="0" applyNumberFormat="1" applyFont="1" applyBorder="1" applyAlignment="1">
      <alignment vertical="top" wrapText="1"/>
    </xf>
    <xf numFmtId="0" fontId="82" fillId="0" borderId="11" xfId="0" applyFont="1" applyBorder="1" applyAlignment="1">
      <alignment vertical="top" wrapText="1"/>
    </xf>
    <xf numFmtId="2" fontId="82" fillId="0" borderId="1" xfId="0" applyNumberFormat="1" applyFont="1" applyBorder="1" applyAlignment="1">
      <alignment vertical="top" wrapText="1"/>
    </xf>
    <xf numFmtId="14" fontId="82" fillId="0" borderId="1" xfId="0" quotePrefix="1" applyNumberFormat="1" applyFont="1" applyBorder="1" applyAlignment="1">
      <alignment vertical="top" wrapText="1"/>
    </xf>
    <xf numFmtId="0" fontId="83" fillId="0" borderId="1" xfId="0" applyFont="1" applyBorder="1" applyAlignment="1">
      <alignment vertical="top" wrapText="1"/>
    </xf>
    <xf numFmtId="14" fontId="82" fillId="0" borderId="23" xfId="0" quotePrefix="1" applyNumberFormat="1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0" fontId="82" fillId="0" borderId="0" xfId="0" applyFont="1" applyAlignment="1">
      <alignment vertical="top" wrapText="1"/>
    </xf>
    <xf numFmtId="0" fontId="82" fillId="0" borderId="36" xfId="0" applyFont="1" applyBorder="1" applyAlignment="1">
      <alignment vertical="top" wrapText="1"/>
    </xf>
    <xf numFmtId="0" fontId="82" fillId="0" borderId="37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2" fillId="0" borderId="1" xfId="0" quotePrefix="1" applyFont="1" applyBorder="1" applyAlignment="1">
      <alignment vertical="top" wrapText="1"/>
    </xf>
    <xf numFmtId="1" fontId="82" fillId="0" borderId="1" xfId="0" quotePrefix="1" applyNumberFormat="1" applyFont="1" applyBorder="1" applyAlignment="1">
      <alignment vertical="top" wrapText="1"/>
    </xf>
    <xf numFmtId="0" fontId="84" fillId="0" borderId="0" xfId="0" applyFont="1" applyAlignment="1">
      <alignment vertical="top"/>
    </xf>
    <xf numFmtId="14" fontId="82" fillId="0" borderId="1" xfId="0" applyNumberFormat="1" applyFont="1" applyBorder="1" applyAlignment="1">
      <alignment vertical="top" wrapText="1"/>
    </xf>
    <xf numFmtId="14" fontId="82" fillId="0" borderId="11" xfId="0" applyNumberFormat="1" applyFont="1" applyBorder="1" applyAlignment="1">
      <alignment vertical="top" wrapText="1"/>
    </xf>
    <xf numFmtId="0" fontId="84" fillId="0" borderId="23" xfId="0" applyFont="1" applyBorder="1" applyAlignment="1">
      <alignment vertical="top" wrapText="1"/>
    </xf>
    <xf numFmtId="14" fontId="82" fillId="0" borderId="0" xfId="0" applyNumberFormat="1" applyFont="1" applyAlignment="1">
      <alignment vertical="top" wrapText="1"/>
    </xf>
    <xf numFmtId="0" fontId="0" fillId="0" borderId="27" xfId="0" applyBorder="1"/>
    <xf numFmtId="0" fontId="0" fillId="0" borderId="29" xfId="0" applyBorder="1" applyAlignment="1">
      <alignment horizontal="left"/>
    </xf>
    <xf numFmtId="0" fontId="15" fillId="0" borderId="1" xfId="0" applyFont="1" applyFill="1" applyBorder="1" applyAlignment="1">
      <alignment vertical="top" wrapText="1"/>
    </xf>
    <xf numFmtId="0" fontId="41" fillId="0" borderId="1" xfId="0" applyFont="1" applyBorder="1"/>
    <xf numFmtId="1" fontId="84" fillId="0" borderId="1" xfId="0" applyNumberFormat="1" applyFont="1" applyBorder="1" applyAlignment="1">
      <alignment vertical="top" wrapText="1"/>
    </xf>
    <xf numFmtId="1" fontId="82" fillId="0" borderId="1" xfId="0" applyNumberFormat="1" applyFont="1" applyBorder="1" applyAlignment="1"/>
    <xf numFmtId="0" fontId="82" fillId="0" borderId="11" xfId="0" applyFont="1" applyBorder="1" applyAlignment="1"/>
    <xf numFmtId="0" fontId="84" fillId="0" borderId="1" xfId="0" applyFont="1" applyBorder="1" applyAlignment="1">
      <alignment vertical="top" wrapText="1"/>
    </xf>
    <xf numFmtId="1" fontId="84" fillId="0" borderId="9" xfId="0" applyNumberFormat="1" applyFont="1" applyBorder="1" applyAlignment="1">
      <alignment vertical="top" wrapText="1"/>
    </xf>
    <xf numFmtId="1" fontId="84" fillId="0" borderId="11" xfId="0" applyNumberFormat="1" applyFont="1" applyBorder="1" applyAlignment="1">
      <alignment vertical="top" wrapText="1"/>
    </xf>
    <xf numFmtId="0" fontId="85" fillId="0" borderId="0" xfId="0" applyFont="1"/>
    <xf numFmtId="0" fontId="66" fillId="0" borderId="14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41" fillId="0" borderId="31" xfId="0" applyFont="1" applyBorder="1" applyAlignment="1">
      <alignment vertical="top" wrapText="1"/>
    </xf>
    <xf numFmtId="0" fontId="81" fillId="0" borderId="1" xfId="0" applyFont="1" applyBorder="1" applyAlignment="1">
      <alignment horizontal="left"/>
    </xf>
    <xf numFmtId="0" fontId="86" fillId="0" borderId="1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2" fontId="81" fillId="0" borderId="1" xfId="0" applyNumberFormat="1" applyFont="1" applyBorder="1" applyAlignment="1">
      <alignment horizontal="center"/>
    </xf>
    <xf numFmtId="0" fontId="81" fillId="0" borderId="23" xfId="0" applyFont="1" applyBorder="1" applyAlignment="1">
      <alignment horizontal="center"/>
    </xf>
    <xf numFmtId="0" fontId="81" fillId="0" borderId="9" xfId="0" applyFont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left"/>
    </xf>
    <xf numFmtId="0" fontId="82" fillId="0" borderId="1" xfId="0" applyFont="1" applyBorder="1" applyAlignment="1"/>
    <xf numFmtId="0" fontId="66" fillId="0" borderId="1" xfId="0" applyFont="1" applyBorder="1" applyAlignment="1">
      <alignment horizontal="left" vertical="top" wrapText="1"/>
    </xf>
    <xf numFmtId="0" fontId="84" fillId="0" borderId="1" xfId="0" applyFont="1" applyBorder="1" applyAlignment="1">
      <alignment vertical="top"/>
    </xf>
    <xf numFmtId="0" fontId="84" fillId="0" borderId="9" xfId="0" applyFont="1" applyBorder="1" applyAlignment="1">
      <alignment vertical="top" wrapText="1"/>
    </xf>
    <xf numFmtId="0" fontId="88" fillId="0" borderId="0" xfId="0" applyFont="1"/>
    <xf numFmtId="0" fontId="66" fillId="0" borderId="0" xfId="0" applyFont="1" applyAlignment="1">
      <alignment wrapText="1"/>
    </xf>
    <xf numFmtId="0" fontId="9" fillId="0" borderId="0" xfId="0" applyFont="1"/>
    <xf numFmtId="0" fontId="41" fillId="0" borderId="0" xfId="0" applyFont="1" applyAlignment="1">
      <alignment wrapText="1"/>
    </xf>
    <xf numFmtId="0" fontId="81" fillId="0" borderId="11" xfId="0" applyFont="1" applyBorder="1" applyAlignment="1">
      <alignment horizontal="center"/>
    </xf>
    <xf numFmtId="1" fontId="81" fillId="0" borderId="1" xfId="0" applyNumberFormat="1" applyFont="1" applyBorder="1" applyAlignment="1">
      <alignment horizontal="center"/>
    </xf>
    <xf numFmtId="0" fontId="87" fillId="0" borderId="5" xfId="0" applyFont="1" applyBorder="1" applyAlignment="1">
      <alignment vertical="top" wrapText="1"/>
    </xf>
    <xf numFmtId="0" fontId="81" fillId="0" borderId="1" xfId="0" applyFont="1" applyBorder="1" applyAlignment="1">
      <alignment horizontal="center" wrapText="1"/>
    </xf>
    <xf numFmtId="1" fontId="77" fillId="0" borderId="11" xfId="0" applyNumberFormat="1" applyFont="1" applyBorder="1" applyAlignment="1">
      <alignment horizontal="right" vertical="top" wrapText="1"/>
    </xf>
    <xf numFmtId="1" fontId="89" fillId="0" borderId="1" xfId="0" applyNumberFormat="1" applyFont="1" applyBorder="1" applyAlignment="1">
      <alignment vertical="top" wrapText="1"/>
    </xf>
    <xf numFmtId="0" fontId="82" fillId="0" borderId="1" xfId="0" applyFont="1" applyBorder="1" applyAlignment="1">
      <alignment horizontal="center" vertical="top" wrapText="1"/>
    </xf>
    <xf numFmtId="0" fontId="83" fillId="0" borderId="9" xfId="0" applyFont="1" applyBorder="1" applyAlignment="1">
      <alignment vertical="top" wrapText="1"/>
    </xf>
    <xf numFmtId="0" fontId="89" fillId="0" borderId="0" xfId="0" applyFont="1" applyAlignment="1">
      <alignment vertical="top" wrapText="1"/>
    </xf>
    <xf numFmtId="0" fontId="77" fillId="0" borderId="1" xfId="0" applyFont="1" applyBorder="1" applyAlignment="1">
      <alignment horizontal="right" vertical="top" wrapText="1"/>
    </xf>
    <xf numFmtId="14" fontId="82" fillId="0" borderId="9" xfId="0" quotePrefix="1" applyNumberFormat="1" applyFont="1" applyBorder="1" applyAlignment="1">
      <alignment vertical="top" wrapText="1"/>
    </xf>
    <xf numFmtId="14" fontId="90" fillId="0" borderId="11" xfId="0" applyNumberFormat="1" applyFont="1" applyBorder="1" applyAlignment="1">
      <alignment vertical="top" wrapText="1"/>
    </xf>
    <xf numFmtId="14" fontId="89" fillId="0" borderId="0" xfId="0" applyNumberFormat="1" applyFont="1" applyAlignment="1">
      <alignment vertical="top" wrapText="1"/>
    </xf>
    <xf numFmtId="0" fontId="82" fillId="0" borderId="9" xfId="0" applyFont="1" applyBorder="1" applyAlignment="1">
      <alignment vertical="top" wrapText="1"/>
    </xf>
    <xf numFmtId="0" fontId="82" fillId="0" borderId="23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41" fillId="0" borderId="1" xfId="0" applyFont="1" applyBorder="1" applyAlignment="1">
      <alignment vertical="top"/>
    </xf>
    <xf numFmtId="0" fontId="84" fillId="0" borderId="1" xfId="0" applyFont="1" applyBorder="1" applyAlignment="1">
      <alignment horizontal="center" vertical="top" wrapText="1"/>
    </xf>
    <xf numFmtId="1" fontId="84" fillId="0" borderId="1" xfId="0" applyNumberFormat="1" applyFont="1" applyBorder="1" applyAlignment="1">
      <alignment horizontal="right" vertical="top" wrapText="1"/>
    </xf>
    <xf numFmtId="0" fontId="70" fillId="0" borderId="1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76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5" fillId="0" borderId="14" xfId="0" applyFont="1" applyBorder="1" applyAlignment="1">
      <alignment horizontal="left"/>
    </xf>
    <xf numFmtId="0" fontId="15" fillId="0" borderId="6" xfId="0" applyFont="1" applyBorder="1" applyAlignment="1">
      <alignment horizontal="center" vertical="top" wrapText="1"/>
    </xf>
    <xf numFmtId="1" fontId="77" fillId="0" borderId="10" xfId="0" applyNumberFormat="1" applyFont="1" applyBorder="1" applyAlignment="1">
      <alignment horizontal="right" vertical="top" wrapText="1"/>
    </xf>
    <xf numFmtId="0" fontId="66" fillId="0" borderId="39" xfId="0" applyFont="1" applyBorder="1" applyAlignment="1">
      <alignment vertical="top" wrapText="1"/>
    </xf>
    <xf numFmtId="0" fontId="41" fillId="0" borderId="39" xfId="0" applyFont="1" applyBorder="1" applyAlignment="1">
      <alignment vertical="top" wrapText="1"/>
    </xf>
    <xf numFmtId="0" fontId="77" fillId="0" borderId="39" xfId="0" applyFont="1" applyBorder="1" applyAlignment="1">
      <alignment horizontal="right" vertical="top" wrapText="1"/>
    </xf>
    <xf numFmtId="0" fontId="77" fillId="0" borderId="39" xfId="0" applyFont="1" applyBorder="1" applyAlignment="1">
      <alignment vertical="top" wrapText="1"/>
    </xf>
    <xf numFmtId="0" fontId="77" fillId="0" borderId="11" xfId="0" applyFont="1" applyBorder="1" applyAlignment="1">
      <alignment horizontal="right" vertical="top" wrapText="1"/>
    </xf>
    <xf numFmtId="14" fontId="90" fillId="0" borderId="1" xfId="0" quotePrefix="1" applyNumberFormat="1" applyFont="1" applyBorder="1" applyAlignment="1">
      <alignment vertical="top" wrapText="1"/>
    </xf>
    <xf numFmtId="0" fontId="66" fillId="0" borderId="40" xfId="0" applyFont="1" applyBorder="1" applyAlignment="1">
      <alignment vertical="top" wrapText="1"/>
    </xf>
    <xf numFmtId="0" fontId="41" fillId="0" borderId="41" xfId="0" applyFont="1" applyBorder="1" applyAlignment="1">
      <alignment vertical="top" wrapText="1"/>
    </xf>
    <xf numFmtId="0" fontId="77" fillId="0" borderId="41" xfId="0" applyFont="1" applyBorder="1" applyAlignment="1">
      <alignment horizontal="right" vertical="top" wrapText="1"/>
    </xf>
    <xf numFmtId="0" fontId="77" fillId="0" borderId="41" xfId="0" applyFont="1" applyBorder="1" applyAlignment="1">
      <alignment vertical="top" wrapText="1"/>
    </xf>
    <xf numFmtId="0" fontId="82" fillId="0" borderId="41" xfId="0" applyFont="1" applyBorder="1" applyAlignment="1">
      <alignment vertical="top" wrapText="1"/>
    </xf>
    <xf numFmtId="1" fontId="84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/>
    </xf>
    <xf numFmtId="0" fontId="76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top"/>
    </xf>
    <xf numFmtId="0" fontId="85" fillId="0" borderId="14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vertical="top"/>
    </xf>
    <xf numFmtId="0" fontId="41" fillId="0" borderId="14" xfId="0" applyFont="1" applyBorder="1" applyAlignment="1">
      <alignment vertical="top"/>
    </xf>
    <xf numFmtId="0" fontId="76" fillId="0" borderId="0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66" fillId="0" borderId="14" xfId="0" applyFont="1" applyBorder="1" applyAlignment="1">
      <alignment vertical="top"/>
    </xf>
    <xf numFmtId="0" fontId="41" fillId="0" borderId="9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Border="1" applyAlignment="1">
      <alignment vertical="top"/>
    </xf>
    <xf numFmtId="0" fontId="66" fillId="0" borderId="1" xfId="0" applyFont="1" applyBorder="1" applyAlignment="1">
      <alignment vertical="top" wrapText="1"/>
    </xf>
    <xf numFmtId="0" fontId="41" fillId="0" borderId="1" xfId="0" quotePrefix="1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69" fillId="0" borderId="1" xfId="0" applyFont="1" applyBorder="1" applyAlignment="1">
      <alignment vertical="top"/>
    </xf>
    <xf numFmtId="0" fontId="78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81" fillId="0" borderId="1" xfId="0" applyFont="1" applyBorder="1" applyAlignment="1">
      <alignment horizontal="left" vertical="top"/>
    </xf>
    <xf numFmtId="0" fontId="86" fillId="0" borderId="1" xfId="0" applyFont="1" applyBorder="1" applyAlignment="1">
      <alignment horizontal="center" vertical="top"/>
    </xf>
    <xf numFmtId="0" fontId="81" fillId="0" borderId="1" xfId="0" applyFont="1" applyBorder="1" applyAlignment="1">
      <alignment horizontal="center" vertical="top"/>
    </xf>
    <xf numFmtId="2" fontId="81" fillId="0" borderId="1" xfId="0" applyNumberFormat="1" applyFont="1" applyBorder="1" applyAlignment="1">
      <alignment horizontal="center" vertical="top"/>
    </xf>
    <xf numFmtId="0" fontId="81" fillId="0" borderId="9" xfId="0" applyFont="1" applyBorder="1" applyAlignment="1">
      <alignment horizontal="center" vertical="top"/>
    </xf>
    <xf numFmtId="0" fontId="81" fillId="0" borderId="1" xfId="0" applyFont="1" applyFill="1" applyBorder="1" applyAlignment="1">
      <alignment horizontal="center" vertical="top"/>
    </xf>
    <xf numFmtId="1" fontId="77" fillId="0" borderId="0" xfId="0" applyNumberFormat="1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0" fontId="66" fillId="0" borderId="42" xfId="0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0" fontId="41" fillId="0" borderId="42" xfId="0" applyFont="1" applyBorder="1" applyAlignment="1">
      <alignment vertical="top" wrapText="1"/>
    </xf>
    <xf numFmtId="0" fontId="46" fillId="0" borderId="42" xfId="0" applyFont="1" applyBorder="1" applyAlignment="1">
      <alignment horizontal="center" vertical="top" wrapText="1"/>
    </xf>
    <xf numFmtId="0" fontId="77" fillId="0" borderId="42" xfId="0" applyFont="1" applyBorder="1" applyAlignment="1">
      <alignment vertical="top" wrapText="1"/>
    </xf>
    <xf numFmtId="0" fontId="41" fillId="0" borderId="40" xfId="0" applyFont="1" applyBorder="1" applyAlignment="1">
      <alignment vertical="top" wrapText="1"/>
    </xf>
    <xf numFmtId="0" fontId="46" fillId="0" borderId="40" xfId="0" applyFont="1" applyBorder="1" applyAlignment="1">
      <alignment horizontal="center" vertical="top" wrapText="1"/>
    </xf>
    <xf numFmtId="0" fontId="77" fillId="0" borderId="40" xfId="0" applyFont="1" applyBorder="1" applyAlignment="1">
      <alignment vertical="top" wrapText="1"/>
    </xf>
    <xf numFmtId="0" fontId="84" fillId="0" borderId="36" xfId="0" applyFont="1" applyBorder="1" applyAlignment="1">
      <alignment vertical="top" wrapText="1"/>
    </xf>
    <xf numFmtId="0" fontId="85" fillId="0" borderId="0" xfId="0" applyFont="1" applyBorder="1" applyAlignment="1">
      <alignment vertical="top"/>
    </xf>
    <xf numFmtId="0" fontId="66" fillId="0" borderId="1" xfId="0" quotePrefix="1" applyFont="1" applyBorder="1" applyAlignment="1">
      <alignment vertical="top" wrapText="1"/>
    </xf>
    <xf numFmtId="0" fontId="87" fillId="0" borderId="1" xfId="0" applyFont="1" applyBorder="1" applyAlignment="1">
      <alignment vertical="top" wrapText="1"/>
    </xf>
    <xf numFmtId="1" fontId="82" fillId="0" borderId="1" xfId="0" applyNumberFormat="1" applyFont="1" applyBorder="1" applyAlignment="1">
      <alignment vertical="top"/>
    </xf>
    <xf numFmtId="0" fontId="9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14" fontId="0" fillId="0" borderId="0" xfId="0" quotePrefix="1" applyNumberForma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77" fillId="0" borderId="11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14" fontId="46" fillId="0" borderId="0" xfId="0" applyNumberFormat="1" applyFont="1" applyBorder="1" applyAlignment="1">
      <alignment vertical="top" wrapText="1"/>
    </xf>
    <xf numFmtId="14" fontId="46" fillId="0" borderId="0" xfId="0" quotePrefix="1" applyNumberFormat="1" applyFont="1" applyBorder="1" applyAlignment="1">
      <alignment vertical="top" wrapText="1"/>
    </xf>
    <xf numFmtId="0" fontId="66" fillId="0" borderId="43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top" wrapText="1"/>
    </xf>
    <xf numFmtId="0" fontId="87" fillId="0" borderId="1" xfId="0" applyFont="1" applyFill="1" applyBorder="1" applyAlignment="1">
      <alignment vertical="top" wrapText="1"/>
    </xf>
    <xf numFmtId="0" fontId="66" fillId="0" borderId="1" xfId="0" applyFont="1" applyBorder="1" applyAlignment="1">
      <alignment vertical="top"/>
    </xf>
    <xf numFmtId="0" fontId="64" fillId="0" borderId="0" xfId="0" applyFont="1" applyBorder="1" applyAlignment="1">
      <alignment horizontal="center" vertical="top"/>
    </xf>
    <xf numFmtId="0" fontId="64" fillId="0" borderId="0" xfId="0" applyFont="1" applyBorder="1" applyAlignment="1">
      <alignment horizontal="left" vertical="top"/>
    </xf>
    <xf numFmtId="2" fontId="64" fillId="0" borderId="0" xfId="0" applyNumberFormat="1" applyFont="1" applyBorder="1" applyAlignment="1">
      <alignment horizontal="left" vertical="top"/>
    </xf>
    <xf numFmtId="2" fontId="64" fillId="0" borderId="0" xfId="0" applyNumberFormat="1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87" fillId="0" borderId="1" xfId="0" applyFont="1" applyBorder="1" applyAlignment="1">
      <alignment horizontal="center" vertical="top" wrapText="1"/>
    </xf>
    <xf numFmtId="0" fontId="87" fillId="0" borderId="1" xfId="0" applyFont="1" applyBorder="1" applyAlignment="1">
      <alignment horizontal="center" vertical="top"/>
    </xf>
    <xf numFmtId="0" fontId="88" fillId="0" borderId="1" xfId="0" applyFont="1" applyBorder="1" applyAlignment="1">
      <alignment horizontal="center" vertical="top" wrapText="1"/>
    </xf>
    <xf numFmtId="0" fontId="66" fillId="0" borderId="1" xfId="0" applyFont="1" applyBorder="1" applyAlignment="1">
      <alignment horizontal="center" vertical="top" wrapText="1"/>
    </xf>
    <xf numFmtId="0" fontId="87" fillId="0" borderId="9" xfId="0" applyFont="1" applyBorder="1" applyAlignment="1">
      <alignment horizontal="center" vertical="top" wrapText="1"/>
    </xf>
    <xf numFmtId="0" fontId="77" fillId="0" borderId="0" xfId="0" applyFont="1" applyBorder="1" applyAlignment="1">
      <alignment vertical="top" wrapText="1"/>
    </xf>
    <xf numFmtId="14" fontId="77" fillId="0" borderId="0" xfId="0" applyNumberFormat="1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14" fontId="77" fillId="0" borderId="0" xfId="0" applyNumberFormat="1" applyFont="1" applyBorder="1" applyAlignment="1">
      <alignment horizontal="left" vertical="top" wrapText="1"/>
    </xf>
    <xf numFmtId="0" fontId="87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1" fontId="81" fillId="0" borderId="1" xfId="0" applyNumberFormat="1" applyFont="1" applyBorder="1" applyAlignment="1">
      <alignment horizontal="center" vertical="top"/>
    </xf>
    <xf numFmtId="0" fontId="31" fillId="0" borderId="42" xfId="0" applyFont="1" applyBorder="1" applyAlignment="1">
      <alignment horizontal="justify" vertical="top" wrapText="1"/>
    </xf>
    <xf numFmtId="0" fontId="31" fillId="0" borderId="35" xfId="0" applyFont="1" applyBorder="1" applyAlignment="1">
      <alignment horizontal="justify" vertical="top" wrapText="1"/>
    </xf>
    <xf numFmtId="0" fontId="31" fillId="0" borderId="39" xfId="0" applyFont="1" applyBorder="1" applyAlignment="1">
      <alignment horizontal="justify" vertical="top" wrapText="1"/>
    </xf>
    <xf numFmtId="0" fontId="31" fillId="0" borderId="44" xfId="0" applyFont="1" applyBorder="1" applyAlignment="1">
      <alignment horizontal="justify" vertical="top" wrapText="1"/>
    </xf>
    <xf numFmtId="0" fontId="77" fillId="0" borderId="2" xfId="0" applyFont="1" applyBorder="1" applyAlignment="1">
      <alignment horizontal="right" vertical="top" wrapText="1"/>
    </xf>
    <xf numFmtId="0" fontId="82" fillId="0" borderId="2" xfId="0" applyFont="1" applyBorder="1" applyAlignment="1">
      <alignment vertical="top" wrapText="1"/>
    </xf>
    <xf numFmtId="1" fontId="82" fillId="0" borderId="2" xfId="0" applyNumberFormat="1" applyFont="1" applyBorder="1" applyAlignment="1">
      <alignment vertical="top"/>
    </xf>
    <xf numFmtId="1" fontId="82" fillId="0" borderId="2" xfId="0" applyNumberFormat="1" applyFont="1" applyBorder="1" applyAlignment="1">
      <alignment vertical="top" wrapText="1"/>
    </xf>
    <xf numFmtId="0" fontId="82" fillId="0" borderId="2" xfId="0" applyFont="1" applyBorder="1" applyAlignment="1">
      <alignment horizontal="center" vertical="top" wrapText="1"/>
    </xf>
    <xf numFmtId="0" fontId="83" fillId="0" borderId="2" xfId="0" applyFont="1" applyBorder="1" applyAlignment="1">
      <alignment vertical="top" wrapText="1"/>
    </xf>
    <xf numFmtId="14" fontId="82" fillId="0" borderId="2" xfId="0" quotePrefix="1" applyNumberFormat="1" applyFont="1" applyBorder="1" applyAlignment="1">
      <alignment vertical="top" wrapText="1"/>
    </xf>
    <xf numFmtId="0" fontId="84" fillId="0" borderId="2" xfId="0" applyFont="1" applyBorder="1" applyAlignment="1">
      <alignment vertical="top" wrapText="1"/>
    </xf>
    <xf numFmtId="0" fontId="82" fillId="0" borderId="3" xfId="0" applyFont="1" applyBorder="1" applyAlignment="1">
      <alignment vertical="top" wrapText="1"/>
    </xf>
    <xf numFmtId="0" fontId="82" fillId="0" borderId="45" xfId="0" applyFont="1" applyBorder="1" applyAlignment="1">
      <alignment vertical="top" wrapText="1"/>
    </xf>
    <xf numFmtId="0" fontId="84" fillId="0" borderId="2" xfId="0" applyFont="1" applyBorder="1" applyAlignment="1">
      <alignment vertical="top"/>
    </xf>
    <xf numFmtId="0" fontId="77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1" fillId="0" borderId="35" xfId="0" applyFont="1" applyBorder="1" applyAlignment="1">
      <alignment vertical="top" wrapText="1"/>
    </xf>
    <xf numFmtId="14" fontId="77" fillId="0" borderId="1" xfId="0" applyNumberFormat="1" applyFont="1" applyBorder="1" applyAlignment="1">
      <alignment vertical="top" wrapText="1"/>
    </xf>
    <xf numFmtId="0" fontId="31" fillId="0" borderId="42" xfId="0" applyFont="1" applyBorder="1" applyAlignment="1">
      <alignment vertical="top" wrapText="1"/>
    </xf>
    <xf numFmtId="0" fontId="77" fillId="0" borderId="5" xfId="0" applyFont="1" applyBorder="1" applyAlignment="1">
      <alignment horizontal="right" vertical="top" wrapText="1"/>
    </xf>
    <xf numFmtId="0" fontId="82" fillId="0" borderId="5" xfId="0" applyFont="1" applyBorder="1" applyAlignment="1">
      <alignment vertical="top" wrapText="1"/>
    </xf>
    <xf numFmtId="1" fontId="82" fillId="0" borderId="5" xfId="0" applyNumberFormat="1" applyFont="1" applyBorder="1" applyAlignment="1">
      <alignment vertical="top"/>
    </xf>
    <xf numFmtId="1" fontId="82" fillId="0" borderId="5" xfId="0" applyNumberFormat="1" applyFont="1" applyBorder="1" applyAlignment="1">
      <alignment vertical="top" wrapText="1"/>
    </xf>
    <xf numFmtId="0" fontId="82" fillId="0" borderId="5" xfId="0" applyFont="1" applyBorder="1" applyAlignment="1">
      <alignment horizontal="center" vertical="top" wrapText="1"/>
    </xf>
    <xf numFmtId="14" fontId="82" fillId="0" borderId="5" xfId="0" quotePrefix="1" applyNumberFormat="1" applyFont="1" applyBorder="1" applyAlignment="1">
      <alignment vertical="top" wrapText="1"/>
    </xf>
    <xf numFmtId="0" fontId="83" fillId="0" borderId="5" xfId="0" applyFont="1" applyBorder="1" applyAlignment="1">
      <alignment vertical="top" wrapText="1"/>
    </xf>
    <xf numFmtId="0" fontId="84" fillId="0" borderId="5" xfId="0" applyFont="1" applyBorder="1" applyAlignment="1">
      <alignment vertical="top" wrapText="1"/>
    </xf>
    <xf numFmtId="0" fontId="82" fillId="0" borderId="7" xfId="0" applyFont="1" applyBorder="1" applyAlignment="1">
      <alignment vertical="top" wrapText="1"/>
    </xf>
    <xf numFmtId="0" fontId="82" fillId="0" borderId="46" xfId="0" applyFont="1" applyBorder="1" applyAlignment="1">
      <alignment vertical="top" wrapText="1"/>
    </xf>
    <xf numFmtId="0" fontId="84" fillId="0" borderId="5" xfId="0" applyFont="1" applyBorder="1" applyAlignment="1">
      <alignment vertical="top"/>
    </xf>
    <xf numFmtId="0" fontId="77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center" vertical="top" wrapText="1"/>
    </xf>
    <xf numFmtId="0" fontId="51" fillId="0" borderId="1" xfId="0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/>
    </xf>
    <xf numFmtId="49" fontId="56" fillId="0" borderId="1" xfId="0" applyNumberFormat="1" applyFont="1" applyFill="1" applyBorder="1" applyAlignment="1">
      <alignment horizontal="center" vertical="top" wrapText="1"/>
    </xf>
    <xf numFmtId="49" fontId="56" fillId="0" borderId="1" xfId="0" applyNumberFormat="1" applyFont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/>
    </xf>
    <xf numFmtId="49" fontId="5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/>
    </xf>
    <xf numFmtId="0" fontId="30" fillId="2" borderId="1" xfId="0" applyFont="1" applyFill="1" applyBorder="1" applyAlignment="1">
      <alignment vertical="top"/>
    </xf>
    <xf numFmtId="49" fontId="23" fillId="2" borderId="1" xfId="0" applyNumberFormat="1" applyFont="1" applyFill="1" applyBorder="1" applyAlignment="1">
      <alignment horizontal="center" vertical="top" wrapText="1"/>
    </xf>
    <xf numFmtId="0" fontId="30" fillId="2" borderId="1" xfId="0" applyFont="1" applyFill="1" applyBorder="1"/>
    <xf numFmtId="0" fontId="0" fillId="2" borderId="1" xfId="0" applyFont="1" applyFill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57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vertical="top" wrapText="1"/>
    </xf>
    <xf numFmtId="0" fontId="5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justify" vertical="top" wrapText="1"/>
    </xf>
    <xf numFmtId="0" fontId="50" fillId="0" borderId="1" xfId="0" applyFont="1" applyFill="1" applyBorder="1" applyAlignment="1">
      <alignment vertical="top" wrapText="1"/>
    </xf>
    <xf numFmtId="49" fontId="37" fillId="0" borderId="0" xfId="0" applyNumberFormat="1" applyFont="1" applyAlignment="1">
      <alignment horizontal="left" vertical="top" wrapText="1"/>
    </xf>
    <xf numFmtId="49" fontId="37" fillId="0" borderId="0" xfId="0" applyNumberFormat="1" applyFont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39" fillId="2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37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91" fillId="0" borderId="0" xfId="0" applyFont="1" applyBorder="1" applyAlignment="1">
      <alignment horizontal="justify" vertical="top" wrapText="1"/>
    </xf>
    <xf numFmtId="0" fontId="91" fillId="0" borderId="35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1" fontId="0" fillId="0" borderId="0" xfId="0" applyNumberFormat="1"/>
    <xf numFmtId="49" fontId="0" fillId="0" borderId="1" xfId="0" applyNumberFormat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0" fontId="51" fillId="0" borderId="1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 wrapText="1"/>
    </xf>
    <xf numFmtId="0" fontId="41" fillId="0" borderId="1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" fontId="15" fillId="0" borderId="17" xfId="0" applyNumberFormat="1" applyFont="1" applyBorder="1" applyAlignment="1">
      <alignment horizontal="center" vertical="top" wrapText="1"/>
    </xf>
    <xf numFmtId="1" fontId="15" fillId="0" borderId="6" xfId="0" applyNumberFormat="1" applyFont="1" applyBorder="1" applyAlignment="1">
      <alignment horizontal="center" vertical="top" wrapText="1"/>
    </xf>
    <xf numFmtId="1" fontId="15" fillId="0" borderId="5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2" fontId="15" fillId="0" borderId="17" xfId="0" applyNumberFormat="1" applyFont="1" applyBorder="1" applyAlignment="1">
      <alignment horizontal="center" vertical="top" wrapText="1"/>
    </xf>
    <xf numFmtId="2" fontId="15" fillId="0" borderId="6" xfId="0" applyNumberFormat="1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1" fillId="0" borderId="27" xfId="0" applyFont="1" applyBorder="1" applyAlignment="1">
      <alignment horizontal="center" vertical="top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1" fontId="29" fillId="0" borderId="17" xfId="0" applyNumberFormat="1" applyFont="1" applyBorder="1" applyAlignment="1">
      <alignment horizontal="center" vertical="top" wrapText="1"/>
    </xf>
    <xf numFmtId="1" fontId="29" fillId="0" borderId="6" xfId="0" applyNumberFormat="1" applyFont="1" applyBorder="1" applyAlignment="1">
      <alignment horizontal="center" vertical="top" wrapText="1"/>
    </xf>
    <xf numFmtId="1" fontId="29" fillId="0" borderId="5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68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center" vertical="top" wrapText="1"/>
    </xf>
    <xf numFmtId="0" fontId="87" fillId="0" borderId="2" xfId="0" applyFont="1" applyBorder="1" applyAlignment="1">
      <alignment horizontal="center" vertical="top" wrapText="1"/>
    </xf>
    <xf numFmtId="0" fontId="87" fillId="0" borderId="6" xfId="0" applyFont="1" applyBorder="1" applyAlignment="1">
      <alignment horizontal="center" vertical="top" wrapText="1"/>
    </xf>
    <xf numFmtId="0" fontId="87" fillId="0" borderId="5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/>
    </xf>
    <xf numFmtId="0" fontId="8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7" fillId="0" borderId="1" xfId="0" applyFont="1" applyBorder="1" applyAlignment="1">
      <alignment horizontal="center" vertical="top" wrapText="1"/>
    </xf>
    <xf numFmtId="0" fontId="6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1" fillId="0" borderId="1" xfId="0" applyFont="1" applyBorder="1" applyAlignment="1">
      <alignment horizontal="center" vertical="top" wrapText="1"/>
    </xf>
    <xf numFmtId="2" fontId="87" fillId="0" borderId="1" xfId="0" applyNumberFormat="1" applyFont="1" applyBorder="1" applyAlignment="1">
      <alignment horizontal="center" vertical="top" wrapText="1"/>
    </xf>
    <xf numFmtId="0" fontId="87" fillId="0" borderId="1" xfId="0" applyFont="1" applyBorder="1" applyAlignment="1">
      <alignment horizontal="center" vertical="top"/>
    </xf>
    <xf numFmtId="0" fontId="92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textRotation="88" wrapText="1"/>
    </xf>
    <xf numFmtId="0" fontId="13" fillId="0" borderId="5" xfId="0" applyFont="1" applyBorder="1" applyAlignment="1">
      <alignment horizontal="center" vertical="top" textRotation="88" wrapText="1"/>
    </xf>
    <xf numFmtId="0" fontId="13" fillId="0" borderId="1" xfId="0" applyFont="1" applyBorder="1" applyAlignment="1">
      <alignment horizontal="center" vertical="top" textRotation="90"/>
    </xf>
    <xf numFmtId="0" fontId="13" fillId="2" borderId="2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textRotation="90" wrapText="1"/>
    </xf>
    <xf numFmtId="0" fontId="13" fillId="0" borderId="5" xfId="0" applyFont="1" applyFill="1" applyBorder="1" applyAlignment="1">
      <alignment horizontal="center" vertical="top" textRotation="90" wrapText="1"/>
    </xf>
    <xf numFmtId="0" fontId="13" fillId="0" borderId="2" xfId="0" applyFont="1" applyFill="1" applyBorder="1" applyAlignment="1">
      <alignment horizontal="center" vertical="top" textRotation="90"/>
    </xf>
    <xf numFmtId="0" fontId="13" fillId="0" borderId="5" xfId="0" applyFont="1" applyFill="1" applyBorder="1" applyAlignment="1">
      <alignment horizontal="center" vertical="top" textRotation="90"/>
    </xf>
    <xf numFmtId="0" fontId="7" fillId="0" borderId="2" xfId="0" applyFont="1" applyFill="1" applyBorder="1" applyAlignment="1">
      <alignment horizontal="center" vertical="top" textRotation="90"/>
    </xf>
    <xf numFmtId="0" fontId="7" fillId="0" borderId="5" xfId="0" applyFont="1" applyFill="1" applyBorder="1" applyAlignment="1">
      <alignment horizontal="center" vertical="top" textRotation="90"/>
    </xf>
    <xf numFmtId="0" fontId="8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vertical="top"/>
    </xf>
    <xf numFmtId="0" fontId="8" fillId="0" borderId="3" xfId="0" applyFont="1" applyBorder="1" applyAlignment="1">
      <alignment horizontal="center" vertical="top" textRotation="90" wrapText="1"/>
    </xf>
    <xf numFmtId="0" fontId="8" fillId="0" borderId="7" xfId="0" applyFont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textRotation="90" wrapText="1"/>
    </xf>
    <xf numFmtId="0" fontId="13" fillId="0" borderId="5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22" fillId="0" borderId="2" xfId="1" applyFont="1" applyFill="1" applyBorder="1" applyAlignment="1">
      <alignment horizontal="center" vertical="top" textRotation="90" wrapText="1"/>
    </xf>
    <xf numFmtId="0" fontId="22" fillId="0" borderId="6" xfId="1" applyFont="1" applyFill="1" applyBorder="1" applyAlignment="1">
      <alignment horizontal="center" vertical="top" textRotation="90" wrapText="1"/>
    </xf>
    <xf numFmtId="0" fontId="22" fillId="0" borderId="5" xfId="1" applyFont="1" applyFill="1" applyBorder="1" applyAlignment="1">
      <alignment horizontal="center" vertical="top" textRotation="90" wrapText="1"/>
    </xf>
    <xf numFmtId="0" fontId="60" fillId="0" borderId="9" xfId="1" applyFont="1" applyFill="1" applyBorder="1" applyAlignment="1">
      <alignment horizontal="center" vertical="top" wrapText="1"/>
    </xf>
    <xf numFmtId="0" fontId="60" fillId="0" borderId="13" xfId="1" applyFont="1" applyFill="1" applyBorder="1" applyAlignment="1">
      <alignment horizontal="center" vertical="top" wrapText="1"/>
    </xf>
    <xf numFmtId="0" fontId="60" fillId="0" borderId="11" xfId="1" applyFont="1" applyFill="1" applyBorder="1" applyAlignment="1">
      <alignment horizontal="center" vertical="top" wrapText="1"/>
    </xf>
    <xf numFmtId="0" fontId="53" fillId="0" borderId="2" xfId="1" applyFont="1" applyBorder="1" applyAlignment="1">
      <alignment horizontal="center" vertical="top" wrapText="1"/>
    </xf>
    <xf numFmtId="0" fontId="53" fillId="0" borderId="6" xfId="1" applyFont="1" applyBorder="1" applyAlignment="1">
      <alignment horizontal="center" vertical="top" wrapText="1"/>
    </xf>
    <xf numFmtId="0" fontId="53" fillId="0" borderId="5" xfId="1" applyFont="1" applyBorder="1" applyAlignment="1">
      <alignment horizontal="center" vertical="top" wrapText="1"/>
    </xf>
    <xf numFmtId="0" fontId="53" fillId="0" borderId="2" xfId="1" applyFont="1" applyBorder="1" applyAlignment="1">
      <alignment horizontal="left" vertical="top" wrapText="1"/>
    </xf>
    <xf numFmtId="0" fontId="53" fillId="0" borderId="6" xfId="1" applyFont="1" applyBorder="1" applyAlignment="1">
      <alignment horizontal="left" vertical="top" wrapText="1"/>
    </xf>
    <xf numFmtId="0" fontId="53" fillId="0" borderId="5" xfId="1" applyFont="1" applyBorder="1" applyAlignment="1">
      <alignment horizontal="left" vertical="top" wrapText="1"/>
    </xf>
    <xf numFmtId="0" fontId="53" fillId="0" borderId="2" xfId="1" applyFont="1" applyBorder="1" applyAlignment="1">
      <alignment horizontal="center" vertical="top" textRotation="90" wrapText="1"/>
    </xf>
    <xf numFmtId="0" fontId="53" fillId="0" borderId="6" xfId="1" applyFont="1" applyBorder="1" applyAlignment="1">
      <alignment horizontal="center" vertical="top" textRotation="90" wrapText="1"/>
    </xf>
    <xf numFmtId="0" fontId="53" fillId="0" borderId="5" xfId="1" applyFont="1" applyBorder="1" applyAlignment="1">
      <alignment horizontal="center" vertical="top" textRotation="90" wrapText="1"/>
    </xf>
    <xf numFmtId="0" fontId="22" fillId="0" borderId="2" xfId="1" applyFont="1" applyBorder="1" applyAlignment="1">
      <alignment vertical="top" wrapText="1"/>
    </xf>
    <xf numFmtId="0" fontId="22" fillId="0" borderId="6" xfId="1" applyFont="1" applyBorder="1" applyAlignment="1">
      <alignment vertical="top" wrapText="1"/>
    </xf>
    <xf numFmtId="0" fontId="22" fillId="0" borderId="5" xfId="1" applyFont="1" applyBorder="1" applyAlignment="1">
      <alignment vertical="top" wrapText="1"/>
    </xf>
    <xf numFmtId="0" fontId="22" fillId="0" borderId="2" xfId="1" applyFont="1" applyFill="1" applyBorder="1" applyAlignment="1">
      <alignment horizontal="center" vertical="top" wrapText="1"/>
    </xf>
    <xf numFmtId="0" fontId="22" fillId="0" borderId="6" xfId="1" applyFont="1" applyFill="1" applyBorder="1" applyAlignment="1">
      <alignment horizontal="center" vertical="top" wrapText="1"/>
    </xf>
    <xf numFmtId="0" fontId="22" fillId="0" borderId="5" xfId="1" applyFont="1" applyFill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textRotation="88" wrapText="1"/>
    </xf>
    <xf numFmtId="0" fontId="22" fillId="0" borderId="6" xfId="1" applyFont="1" applyBorder="1" applyAlignment="1">
      <alignment horizontal="center" vertical="top" textRotation="88" wrapText="1"/>
    </xf>
    <xf numFmtId="0" fontId="22" fillId="0" borderId="5" xfId="1" applyFont="1" applyBorder="1" applyAlignment="1">
      <alignment horizontal="center" vertical="top" textRotation="88" wrapText="1"/>
    </xf>
    <xf numFmtId="0" fontId="22" fillId="0" borderId="2" xfId="1" applyFont="1" applyBorder="1" applyAlignment="1">
      <alignment horizontal="center" vertical="top" textRotation="90" wrapText="1"/>
    </xf>
    <xf numFmtId="0" fontId="22" fillId="0" borderId="6" xfId="1" applyFont="1" applyBorder="1" applyAlignment="1">
      <alignment horizontal="center" vertical="top" textRotation="90" wrapText="1"/>
    </xf>
    <xf numFmtId="0" fontId="22" fillId="0" borderId="5" xfId="1" applyFont="1" applyBorder="1" applyAlignment="1">
      <alignment horizontal="center" vertical="top" textRotation="90" wrapText="1"/>
    </xf>
    <xf numFmtId="0" fontId="22" fillId="2" borderId="2" xfId="1" applyFont="1" applyFill="1" applyBorder="1" applyAlignment="1">
      <alignment horizontal="right" vertical="top" wrapText="1"/>
    </xf>
    <xf numFmtId="0" fontId="22" fillId="2" borderId="6" xfId="1" applyFont="1" applyFill="1" applyBorder="1" applyAlignment="1">
      <alignment horizontal="right" vertical="top" wrapText="1"/>
    </xf>
    <xf numFmtId="0" fontId="22" fillId="2" borderId="5" xfId="1" applyFont="1" applyFill="1" applyBorder="1" applyAlignment="1">
      <alignment horizontal="right" vertical="top" wrapText="1"/>
    </xf>
    <xf numFmtId="0" fontId="22" fillId="2" borderId="2" xfId="1" applyFont="1" applyFill="1" applyBorder="1" applyAlignment="1">
      <alignment horizontal="center" vertical="top" wrapText="1"/>
    </xf>
    <xf numFmtId="0" fontId="22" fillId="2" borderId="6" xfId="1" applyFont="1" applyFill="1" applyBorder="1" applyAlignment="1">
      <alignment horizontal="center" vertical="top" wrapText="1"/>
    </xf>
    <xf numFmtId="0" fontId="22" fillId="2" borderId="5" xfId="1" applyFont="1" applyFill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8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40" fillId="2" borderId="0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0" fillId="0" borderId="0" xfId="0" applyFont="1" applyAlignment="1">
      <alignment horizontal="right" vertical="top" wrapText="1"/>
    </xf>
    <xf numFmtId="49" fontId="58" fillId="2" borderId="1" xfId="0" applyNumberFormat="1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95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vertical="top"/>
    </xf>
    <xf numFmtId="0" fontId="50" fillId="3" borderId="1" xfId="0" applyFont="1" applyFill="1" applyBorder="1" applyAlignment="1">
      <alignment horizontal="center" vertical="top" wrapText="1"/>
    </xf>
    <xf numFmtId="0" fontId="56" fillId="3" borderId="1" xfId="0" applyFont="1" applyFill="1" applyBorder="1" applyAlignment="1">
      <alignment horizontal="center" vertical="top" wrapText="1"/>
    </xf>
    <xf numFmtId="0" fontId="50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49" fontId="0" fillId="2" borderId="1" xfId="0" applyNumberFormat="1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96" fillId="0" borderId="0" xfId="0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right" vertical="top" wrapText="1"/>
    </xf>
    <xf numFmtId="0" fontId="30" fillId="2" borderId="0" xfId="0" applyFont="1" applyFill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activeCell="C8" sqref="C8"/>
    </sheetView>
  </sheetViews>
  <sheetFormatPr defaultRowHeight="15"/>
  <sheetData>
    <row r="1" spans="1:101" ht="26.25">
      <c r="A1" s="562" t="s">
        <v>1050</v>
      </c>
      <c r="B1" s="562"/>
      <c r="C1" s="562"/>
      <c r="D1" s="562"/>
      <c r="E1" s="562"/>
      <c r="F1" s="562"/>
      <c r="G1" s="562"/>
      <c r="H1" s="562"/>
      <c r="I1" s="562"/>
      <c r="J1" s="245"/>
      <c r="K1" s="245"/>
      <c r="L1" s="246"/>
      <c r="M1" s="245"/>
      <c r="N1" s="245"/>
      <c r="O1" s="245"/>
      <c r="P1" s="245"/>
      <c r="Q1" s="247"/>
      <c r="R1" s="247"/>
      <c r="S1" s="247"/>
      <c r="T1" s="247"/>
      <c r="U1" s="247"/>
      <c r="V1" s="247"/>
      <c r="W1" s="247"/>
      <c r="X1" s="247"/>
      <c r="Y1" s="247"/>
      <c r="Z1" s="248"/>
      <c r="AA1" s="247"/>
      <c r="AB1" s="247"/>
      <c r="AC1" s="247"/>
      <c r="AD1" s="247"/>
      <c r="AE1" s="247"/>
      <c r="AF1" s="247"/>
      <c r="AG1" s="247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50" t="s">
        <v>1051</v>
      </c>
      <c r="CU1" s="251"/>
      <c r="CV1" s="245"/>
      <c r="CW1" s="245"/>
    </row>
    <row r="2" spans="1:101" ht="19.5" thickBot="1">
      <c r="A2" s="563" t="s">
        <v>1052</v>
      </c>
      <c r="B2" s="563"/>
      <c r="C2" s="563"/>
      <c r="D2" s="563"/>
      <c r="E2" s="563"/>
      <c r="F2" s="563"/>
      <c r="G2" s="563"/>
      <c r="H2" s="563"/>
      <c r="I2" s="563"/>
      <c r="J2" s="252"/>
      <c r="K2" s="252"/>
      <c r="L2" s="253"/>
      <c r="M2" s="252"/>
      <c r="N2" s="252"/>
      <c r="O2" s="252"/>
      <c r="P2" s="252"/>
      <c r="Q2" s="254"/>
      <c r="R2" s="254"/>
      <c r="S2" s="254"/>
      <c r="T2" s="254"/>
      <c r="U2" s="254"/>
      <c r="V2" s="254"/>
      <c r="W2" s="254"/>
      <c r="X2" s="254"/>
      <c r="Y2" s="254"/>
      <c r="Z2" s="255"/>
      <c r="AA2" s="254"/>
      <c r="AB2" s="254"/>
      <c r="AC2" s="254"/>
      <c r="AD2" s="254"/>
      <c r="AE2" s="254"/>
      <c r="AF2" s="254"/>
      <c r="AG2" s="254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7"/>
      <c r="CU2" s="257"/>
      <c r="CV2" s="256"/>
      <c r="CW2" s="256"/>
    </row>
    <row r="3" spans="1:101" ht="16.5" thickBot="1">
      <c r="A3" s="564" t="s">
        <v>1053</v>
      </c>
      <c r="B3" s="566">
        <v>10</v>
      </c>
      <c r="C3" s="568" t="s">
        <v>1054</v>
      </c>
      <c r="D3" s="566" t="s">
        <v>1055</v>
      </c>
      <c r="E3" s="566" t="s">
        <v>1056</v>
      </c>
      <c r="F3" s="566" t="s">
        <v>1057</v>
      </c>
      <c r="G3" s="258"/>
      <c r="H3" s="571" t="s">
        <v>1058</v>
      </c>
      <c r="I3" s="566" t="s">
        <v>1059</v>
      </c>
      <c r="J3" s="568" t="s">
        <v>1060</v>
      </c>
      <c r="K3" s="568" t="s">
        <v>1061</v>
      </c>
      <c r="L3" s="578" t="s">
        <v>1062</v>
      </c>
      <c r="M3" s="581" t="s">
        <v>1063</v>
      </c>
      <c r="N3" s="582"/>
      <c r="O3" s="583"/>
      <c r="P3" s="568" t="s">
        <v>1064</v>
      </c>
      <c r="Q3" s="574" t="s">
        <v>1065</v>
      </c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5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59"/>
      <c r="CU3" s="259"/>
    </row>
    <row r="4" spans="1:101" ht="15.75" thickBot="1">
      <c r="A4" s="565"/>
      <c r="B4" s="567"/>
      <c r="C4" s="569"/>
      <c r="D4" s="567"/>
      <c r="E4" s="567"/>
      <c r="F4" s="567"/>
      <c r="G4" s="260"/>
      <c r="H4" s="572"/>
      <c r="I4" s="567"/>
      <c r="J4" s="569"/>
      <c r="K4" s="569"/>
      <c r="L4" s="579"/>
      <c r="M4" s="584"/>
      <c r="N4" s="585"/>
      <c r="O4" s="586"/>
      <c r="P4" s="569"/>
      <c r="Q4" s="576" t="s">
        <v>878</v>
      </c>
      <c r="R4" s="576"/>
      <c r="S4" s="576"/>
      <c r="T4" s="576"/>
      <c r="U4" s="576"/>
      <c r="V4" s="576" t="s">
        <v>1066</v>
      </c>
      <c r="W4" s="576"/>
      <c r="X4" s="576"/>
      <c r="Y4" s="576"/>
      <c r="Z4" s="576" t="s">
        <v>929</v>
      </c>
      <c r="AA4" s="576"/>
      <c r="AB4" s="576"/>
      <c r="AC4" s="576"/>
      <c r="AD4" s="576" t="s">
        <v>1067</v>
      </c>
      <c r="AE4" s="576"/>
      <c r="AF4" s="576"/>
      <c r="AG4" s="577"/>
      <c r="AH4" s="576" t="s">
        <v>1068</v>
      </c>
      <c r="AI4" s="576"/>
      <c r="AJ4" s="576"/>
      <c r="AK4" s="577"/>
      <c r="AL4" s="576" t="s">
        <v>1069</v>
      </c>
      <c r="AM4" s="576"/>
      <c r="AN4" s="576"/>
      <c r="AO4" s="577"/>
      <c r="AP4" s="576" t="s">
        <v>1070</v>
      </c>
      <c r="AQ4" s="576"/>
      <c r="AR4" s="576"/>
      <c r="AS4" s="577"/>
      <c r="AT4" s="576" t="s">
        <v>1071</v>
      </c>
      <c r="AU4" s="576"/>
      <c r="AV4" s="576"/>
      <c r="AW4" s="577"/>
      <c r="AX4" s="576" t="s">
        <v>1072</v>
      </c>
      <c r="AY4" s="576"/>
      <c r="AZ4" s="576"/>
      <c r="BA4" s="577"/>
      <c r="BB4" s="576" t="s">
        <v>1073</v>
      </c>
      <c r="BC4" s="576"/>
      <c r="BD4" s="576"/>
      <c r="BE4" s="577"/>
      <c r="BF4" s="576" t="s">
        <v>1074</v>
      </c>
      <c r="BG4" s="576"/>
      <c r="BH4" s="576"/>
      <c r="BI4" s="577"/>
      <c r="BJ4" s="576" t="s">
        <v>1075</v>
      </c>
      <c r="BK4" s="576"/>
      <c r="BL4" s="576"/>
      <c r="BM4" s="577"/>
      <c r="BN4" s="576" t="s">
        <v>1076</v>
      </c>
      <c r="BO4" s="576"/>
      <c r="BP4" s="576"/>
      <c r="BQ4" s="577"/>
      <c r="BR4" s="576" t="s">
        <v>1077</v>
      </c>
      <c r="BS4" s="576"/>
      <c r="BT4" s="576"/>
      <c r="BU4" s="577"/>
      <c r="BV4" s="576" t="s">
        <v>1078</v>
      </c>
      <c r="BW4" s="576"/>
      <c r="BX4" s="576"/>
      <c r="BY4" s="577"/>
      <c r="BZ4" s="576" t="s">
        <v>1079</v>
      </c>
      <c r="CA4" s="576"/>
      <c r="CB4" s="576"/>
      <c r="CC4" s="577"/>
      <c r="CD4" s="576" t="s">
        <v>1080</v>
      </c>
      <c r="CE4" s="576"/>
      <c r="CF4" s="576"/>
      <c r="CG4" s="577"/>
      <c r="CH4" s="576" t="s">
        <v>1081</v>
      </c>
      <c r="CI4" s="576"/>
      <c r="CJ4" s="576"/>
      <c r="CK4" s="577"/>
      <c r="CL4" s="576" t="s">
        <v>1082</v>
      </c>
      <c r="CM4" s="576"/>
      <c r="CN4" s="576"/>
      <c r="CO4" s="577"/>
      <c r="CP4" s="576" t="s">
        <v>1083</v>
      </c>
      <c r="CQ4" s="576"/>
      <c r="CR4" s="576"/>
      <c r="CS4" s="577"/>
      <c r="CT4" s="587" t="s">
        <v>1084</v>
      </c>
      <c r="CU4" s="588"/>
      <c r="CV4" s="588"/>
      <c r="CW4" s="589"/>
    </row>
    <row r="5" spans="1:101">
      <c r="A5" s="565"/>
      <c r="B5" s="567"/>
      <c r="C5" s="570"/>
      <c r="D5" s="567"/>
      <c r="E5" s="567"/>
      <c r="F5" s="567"/>
      <c r="G5" s="261"/>
      <c r="H5" s="573"/>
      <c r="I5" s="567"/>
      <c r="J5" s="570"/>
      <c r="K5" s="570"/>
      <c r="L5" s="580"/>
      <c r="M5" s="262" t="s">
        <v>1085</v>
      </c>
      <c r="N5" s="263" t="s">
        <v>1086</v>
      </c>
      <c r="O5" s="263" t="s">
        <v>1087</v>
      </c>
      <c r="P5" s="570"/>
      <c r="Q5" s="264" t="s">
        <v>1088</v>
      </c>
      <c r="R5" s="264" t="s">
        <v>1089</v>
      </c>
      <c r="S5" s="265" t="s">
        <v>1086</v>
      </c>
      <c r="T5" s="265" t="s">
        <v>1087</v>
      </c>
      <c r="U5" s="263" t="s">
        <v>1085</v>
      </c>
      <c r="V5" s="264" t="s">
        <v>1089</v>
      </c>
      <c r="W5" s="265" t="s">
        <v>1090</v>
      </c>
      <c r="X5" s="265" t="s">
        <v>1087</v>
      </c>
      <c r="Y5" s="263" t="s">
        <v>1085</v>
      </c>
      <c r="Z5" s="264" t="s">
        <v>1089</v>
      </c>
      <c r="AA5" s="265" t="s">
        <v>1090</v>
      </c>
      <c r="AB5" s="265" t="s">
        <v>1087</v>
      </c>
      <c r="AC5" s="263" t="s">
        <v>1085</v>
      </c>
      <c r="AD5" s="264" t="s">
        <v>1089</v>
      </c>
      <c r="AE5" s="265" t="s">
        <v>1090</v>
      </c>
      <c r="AF5" s="265" t="s">
        <v>1087</v>
      </c>
      <c r="AG5" s="266" t="s">
        <v>1085</v>
      </c>
      <c r="AH5" s="264" t="s">
        <v>1089</v>
      </c>
      <c r="AI5" s="265" t="s">
        <v>1090</v>
      </c>
      <c r="AJ5" s="265" t="s">
        <v>1087</v>
      </c>
      <c r="AK5" s="266" t="s">
        <v>1085</v>
      </c>
      <c r="AL5" s="264" t="s">
        <v>1089</v>
      </c>
      <c r="AM5" s="265" t="s">
        <v>1090</v>
      </c>
      <c r="AN5" s="265" t="s">
        <v>1087</v>
      </c>
      <c r="AO5" s="266" t="s">
        <v>1085</v>
      </c>
      <c r="AP5" s="264" t="s">
        <v>1089</v>
      </c>
      <c r="AQ5" s="265" t="s">
        <v>1090</v>
      </c>
      <c r="AR5" s="265" t="s">
        <v>1087</v>
      </c>
      <c r="AS5" s="266" t="s">
        <v>1085</v>
      </c>
      <c r="AT5" s="264" t="s">
        <v>1089</v>
      </c>
      <c r="AU5" s="265" t="s">
        <v>1090</v>
      </c>
      <c r="AV5" s="265" t="s">
        <v>1087</v>
      </c>
      <c r="AW5" s="266" t="s">
        <v>1085</v>
      </c>
      <c r="AX5" s="264" t="s">
        <v>1089</v>
      </c>
      <c r="AY5" s="265" t="s">
        <v>1090</v>
      </c>
      <c r="AZ5" s="265" t="s">
        <v>1087</v>
      </c>
      <c r="BA5" s="266" t="s">
        <v>1085</v>
      </c>
      <c r="BB5" s="264" t="s">
        <v>1089</v>
      </c>
      <c r="BC5" s="265" t="s">
        <v>1090</v>
      </c>
      <c r="BD5" s="265" t="s">
        <v>1087</v>
      </c>
      <c r="BE5" s="266" t="s">
        <v>1085</v>
      </c>
      <c r="BF5" s="264" t="s">
        <v>1089</v>
      </c>
      <c r="BG5" s="265" t="s">
        <v>1090</v>
      </c>
      <c r="BH5" s="265" t="s">
        <v>1087</v>
      </c>
      <c r="BI5" s="266" t="s">
        <v>1085</v>
      </c>
      <c r="BJ5" s="264" t="s">
        <v>1089</v>
      </c>
      <c r="BK5" s="265" t="s">
        <v>1090</v>
      </c>
      <c r="BL5" s="265" t="s">
        <v>1087</v>
      </c>
      <c r="BM5" s="266" t="s">
        <v>1085</v>
      </c>
      <c r="BN5" s="264" t="s">
        <v>1089</v>
      </c>
      <c r="BO5" s="265" t="s">
        <v>1090</v>
      </c>
      <c r="BP5" s="265" t="s">
        <v>1087</v>
      </c>
      <c r="BQ5" s="266" t="s">
        <v>1085</v>
      </c>
      <c r="BR5" s="264" t="s">
        <v>1089</v>
      </c>
      <c r="BS5" s="265" t="s">
        <v>1090</v>
      </c>
      <c r="BT5" s="265" t="s">
        <v>1087</v>
      </c>
      <c r="BU5" s="266" t="s">
        <v>1085</v>
      </c>
      <c r="BV5" s="264" t="s">
        <v>1089</v>
      </c>
      <c r="BW5" s="265" t="s">
        <v>1090</v>
      </c>
      <c r="BX5" s="265" t="s">
        <v>1087</v>
      </c>
      <c r="BY5" s="266" t="s">
        <v>1085</v>
      </c>
      <c r="BZ5" s="264" t="s">
        <v>1089</v>
      </c>
      <c r="CA5" s="265" t="s">
        <v>1090</v>
      </c>
      <c r="CB5" s="265" t="s">
        <v>1087</v>
      </c>
      <c r="CC5" s="266" t="s">
        <v>1085</v>
      </c>
      <c r="CD5" s="264" t="s">
        <v>1089</v>
      </c>
      <c r="CE5" s="265" t="s">
        <v>1090</v>
      </c>
      <c r="CF5" s="265" t="s">
        <v>1087</v>
      </c>
      <c r="CG5" s="266" t="s">
        <v>1085</v>
      </c>
      <c r="CH5" s="264" t="s">
        <v>1089</v>
      </c>
      <c r="CI5" s="265" t="s">
        <v>1090</v>
      </c>
      <c r="CJ5" s="265" t="s">
        <v>1087</v>
      </c>
      <c r="CK5" s="266" t="s">
        <v>1085</v>
      </c>
      <c r="CL5" s="264" t="s">
        <v>1089</v>
      </c>
      <c r="CM5" s="265" t="s">
        <v>1090</v>
      </c>
      <c r="CN5" s="265" t="s">
        <v>1087</v>
      </c>
      <c r="CO5" s="266" t="s">
        <v>1085</v>
      </c>
      <c r="CP5" s="264" t="s">
        <v>1089</v>
      </c>
      <c r="CQ5" s="265" t="s">
        <v>1090</v>
      </c>
      <c r="CR5" s="265" t="s">
        <v>1087</v>
      </c>
      <c r="CS5" s="267" t="s">
        <v>1085</v>
      </c>
      <c r="CT5" s="268" t="s">
        <v>32</v>
      </c>
      <c r="CU5" s="269" t="s">
        <v>1091</v>
      </c>
      <c r="CV5" s="270" t="s">
        <v>40</v>
      </c>
      <c r="CW5" s="270" t="s">
        <v>1091</v>
      </c>
    </row>
    <row r="6" spans="1:101">
      <c r="A6" s="271">
        <v>1</v>
      </c>
      <c r="B6" s="272">
        <v>2</v>
      </c>
      <c r="C6" s="272"/>
      <c r="D6" s="272">
        <v>3</v>
      </c>
      <c r="E6" s="272">
        <v>4</v>
      </c>
      <c r="F6" s="272">
        <v>5</v>
      </c>
      <c r="G6" s="272"/>
      <c r="H6" s="272">
        <v>6</v>
      </c>
      <c r="I6" s="272">
        <v>7</v>
      </c>
      <c r="J6" s="272">
        <v>8</v>
      </c>
      <c r="K6" s="272"/>
      <c r="L6" s="272">
        <v>9</v>
      </c>
      <c r="M6" s="272">
        <v>10</v>
      </c>
      <c r="N6" s="272"/>
      <c r="O6" s="272"/>
      <c r="P6" s="272">
        <v>11</v>
      </c>
      <c r="Q6" s="272">
        <v>6</v>
      </c>
      <c r="R6" s="272">
        <v>7</v>
      </c>
      <c r="S6" s="272">
        <v>8</v>
      </c>
      <c r="T6" s="272">
        <v>9</v>
      </c>
      <c r="U6" s="272">
        <v>10</v>
      </c>
      <c r="V6" s="272">
        <v>11</v>
      </c>
      <c r="W6" s="272">
        <v>12</v>
      </c>
      <c r="X6" s="272">
        <v>13</v>
      </c>
      <c r="Y6" s="272">
        <v>14</v>
      </c>
      <c r="Z6" s="272">
        <v>15</v>
      </c>
      <c r="AA6" s="272">
        <v>16</v>
      </c>
      <c r="AB6" s="272">
        <v>17</v>
      </c>
      <c r="AC6" s="272">
        <v>18</v>
      </c>
      <c r="AD6" s="272">
        <v>19</v>
      </c>
      <c r="AE6" s="272">
        <v>20</v>
      </c>
      <c r="AF6" s="272">
        <v>21</v>
      </c>
      <c r="AG6" s="273">
        <v>22</v>
      </c>
      <c r="AH6" s="272">
        <v>19</v>
      </c>
      <c r="AI6" s="272">
        <v>20</v>
      </c>
      <c r="AJ6" s="272">
        <v>21</v>
      </c>
      <c r="AK6" s="273">
        <v>22</v>
      </c>
      <c r="AL6" s="272">
        <v>19</v>
      </c>
      <c r="AM6" s="272">
        <v>20</v>
      </c>
      <c r="AN6" s="272">
        <v>21</v>
      </c>
      <c r="AO6" s="273">
        <v>22</v>
      </c>
      <c r="AP6" s="272">
        <v>19</v>
      </c>
      <c r="AQ6" s="272">
        <v>20</v>
      </c>
      <c r="AR6" s="272">
        <v>21</v>
      </c>
      <c r="AS6" s="273">
        <v>22</v>
      </c>
      <c r="AT6" s="272">
        <v>19</v>
      </c>
      <c r="AU6" s="272">
        <v>20</v>
      </c>
      <c r="AV6" s="272">
        <v>21</v>
      </c>
      <c r="AW6" s="273">
        <v>22</v>
      </c>
      <c r="AX6" s="272">
        <v>19</v>
      </c>
      <c r="AY6" s="272">
        <v>20</v>
      </c>
      <c r="AZ6" s="272">
        <v>21</v>
      </c>
      <c r="BA6" s="273">
        <v>22</v>
      </c>
      <c r="BB6" s="272">
        <v>19</v>
      </c>
      <c r="BC6" s="272">
        <v>20</v>
      </c>
      <c r="BD6" s="272">
        <v>21</v>
      </c>
      <c r="BE6" s="273">
        <v>22</v>
      </c>
      <c r="BF6" s="272">
        <v>19</v>
      </c>
      <c r="BG6" s="272">
        <v>20</v>
      </c>
      <c r="BH6" s="272">
        <v>21</v>
      </c>
      <c r="BI6" s="273">
        <v>22</v>
      </c>
      <c r="BJ6" s="272">
        <v>19</v>
      </c>
      <c r="BK6" s="272">
        <v>20</v>
      </c>
      <c r="BL6" s="272">
        <v>21</v>
      </c>
      <c r="BM6" s="273">
        <v>22</v>
      </c>
      <c r="BN6" s="272">
        <v>19</v>
      </c>
      <c r="BO6" s="272">
        <v>20</v>
      </c>
      <c r="BP6" s="272">
        <v>21</v>
      </c>
      <c r="BQ6" s="273">
        <v>22</v>
      </c>
      <c r="BR6" s="272">
        <v>19</v>
      </c>
      <c r="BS6" s="272">
        <v>20</v>
      </c>
      <c r="BT6" s="272">
        <v>21</v>
      </c>
      <c r="BU6" s="273">
        <v>22</v>
      </c>
      <c r="BV6" s="272">
        <v>19</v>
      </c>
      <c r="BW6" s="272">
        <v>20</v>
      </c>
      <c r="BX6" s="272">
        <v>21</v>
      </c>
      <c r="BY6" s="273">
        <v>22</v>
      </c>
      <c r="BZ6" s="272">
        <v>19</v>
      </c>
      <c r="CA6" s="272">
        <v>20</v>
      </c>
      <c r="CB6" s="272">
        <v>21</v>
      </c>
      <c r="CC6" s="273">
        <v>22</v>
      </c>
      <c r="CD6" s="272">
        <v>19</v>
      </c>
      <c r="CE6" s="272">
        <v>20</v>
      </c>
      <c r="CF6" s="272">
        <v>21</v>
      </c>
      <c r="CG6" s="273">
        <v>22</v>
      </c>
      <c r="CH6" s="272">
        <v>19</v>
      </c>
      <c r="CI6" s="272">
        <v>20</v>
      </c>
      <c r="CJ6" s="272">
        <v>21</v>
      </c>
      <c r="CK6" s="273">
        <v>22</v>
      </c>
      <c r="CL6" s="272">
        <v>19</v>
      </c>
      <c r="CM6" s="272">
        <v>20</v>
      </c>
      <c r="CN6" s="272">
        <v>21</v>
      </c>
      <c r="CO6" s="273">
        <v>22</v>
      </c>
      <c r="CP6" s="272">
        <v>19</v>
      </c>
      <c r="CQ6" s="272">
        <v>20</v>
      </c>
      <c r="CR6" s="272">
        <v>21</v>
      </c>
      <c r="CS6" s="274">
        <v>22</v>
      </c>
      <c r="CT6" s="275">
        <v>8</v>
      </c>
      <c r="CU6" s="276">
        <v>9</v>
      </c>
      <c r="CV6" s="277">
        <v>10</v>
      </c>
      <c r="CW6" s="277">
        <v>11</v>
      </c>
    </row>
    <row r="8" spans="1:101">
      <c r="C8" t="s">
        <v>127</v>
      </c>
    </row>
  </sheetData>
  <mergeCells count="37">
    <mergeCell ref="CD4:CG4"/>
    <mergeCell ref="CH4:CK4"/>
    <mergeCell ref="CL4:CO4"/>
    <mergeCell ref="CP4:CS4"/>
    <mergeCell ref="CT4:CW4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topLeftCell="E40" workbookViewId="0">
      <selection activeCell="S49" sqref="S49"/>
    </sheetView>
  </sheetViews>
  <sheetFormatPr defaultRowHeight="15"/>
  <sheetData>
    <row r="1" spans="1:24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</row>
    <row r="2" spans="1:24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</row>
    <row r="3" spans="1:24" ht="18.75">
      <c r="A3" s="662" t="s">
        <v>2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</row>
    <row r="4" spans="1:24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3"/>
      <c r="W4" s="14"/>
      <c r="X4" s="13"/>
    </row>
    <row r="5" spans="1:24" ht="15" customHeight="1">
      <c r="A5" s="663" t="s">
        <v>3</v>
      </c>
      <c r="B5" s="665" t="s">
        <v>4</v>
      </c>
      <c r="C5" s="667" t="s">
        <v>5</v>
      </c>
      <c r="D5" s="667" t="s">
        <v>6</v>
      </c>
      <c r="E5" s="669" t="s">
        <v>7</v>
      </c>
      <c r="F5" s="648" t="s">
        <v>8</v>
      </c>
      <c r="G5" s="672" t="s">
        <v>9</v>
      </c>
      <c r="H5" s="672" t="s">
        <v>10</v>
      </c>
      <c r="I5" s="672" t="s">
        <v>11</v>
      </c>
      <c r="J5" s="672" t="s">
        <v>12</v>
      </c>
      <c r="K5" s="652" t="s">
        <v>13</v>
      </c>
      <c r="L5" s="654" t="s">
        <v>14</v>
      </c>
      <c r="M5" s="652" t="s">
        <v>15</v>
      </c>
      <c r="N5" s="654" t="s">
        <v>16</v>
      </c>
      <c r="O5" s="656" t="s">
        <v>17</v>
      </c>
      <c r="P5" s="658" t="s">
        <v>18</v>
      </c>
      <c r="Q5" s="660" t="s">
        <v>19</v>
      </c>
      <c r="R5" s="645" t="s">
        <v>20</v>
      </c>
      <c r="S5" s="674" t="s">
        <v>21</v>
      </c>
      <c r="T5" s="646" t="s">
        <v>22</v>
      </c>
      <c r="U5" s="646" t="s">
        <v>23</v>
      </c>
      <c r="V5" s="648" t="s">
        <v>24</v>
      </c>
      <c r="W5" s="650" t="s">
        <v>25</v>
      </c>
      <c r="X5" s="643" t="s">
        <v>26</v>
      </c>
    </row>
    <row r="6" spans="1:24">
      <c r="A6" s="664"/>
      <c r="B6" s="666"/>
      <c r="C6" s="668"/>
      <c r="D6" s="668"/>
      <c r="E6" s="670"/>
      <c r="F6" s="671"/>
      <c r="G6" s="673"/>
      <c r="H6" s="673"/>
      <c r="I6" s="673"/>
      <c r="J6" s="673"/>
      <c r="K6" s="653"/>
      <c r="L6" s="655"/>
      <c r="M6" s="653"/>
      <c r="N6" s="655"/>
      <c r="O6" s="657"/>
      <c r="P6" s="659"/>
      <c r="Q6" s="661"/>
      <c r="R6" s="645"/>
      <c r="S6" s="675"/>
      <c r="T6" s="647"/>
      <c r="U6" s="647"/>
      <c r="V6" s="649"/>
      <c r="W6" s="651"/>
      <c r="X6" s="644"/>
    </row>
    <row r="7" spans="1:24">
      <c r="A7" s="15"/>
      <c r="B7" s="16"/>
      <c r="C7" s="17"/>
      <c r="D7" s="17"/>
      <c r="E7" s="18"/>
      <c r="F7" s="649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676"/>
      <c r="T7" s="16"/>
      <c r="U7" s="16"/>
      <c r="V7" s="17"/>
      <c r="W7" s="22"/>
      <c r="X7" s="17"/>
    </row>
    <row r="8" spans="1:24" ht="30">
      <c r="A8" s="23">
        <v>1</v>
      </c>
      <c r="B8" s="24" t="s">
        <v>27</v>
      </c>
      <c r="C8" s="25">
        <v>1</v>
      </c>
      <c r="D8" s="25"/>
      <c r="E8" s="26" t="s">
        <v>28</v>
      </c>
      <c r="F8" s="27">
        <v>55000</v>
      </c>
      <c r="G8" s="28" t="s">
        <v>29</v>
      </c>
      <c r="H8" s="29" t="s">
        <v>30</v>
      </c>
      <c r="I8" s="29" t="s">
        <v>30</v>
      </c>
      <c r="J8" s="29"/>
      <c r="K8" s="29"/>
      <c r="L8" s="29"/>
      <c r="M8" s="30"/>
      <c r="N8" s="31"/>
      <c r="O8" s="32"/>
      <c r="P8" s="32" t="s">
        <v>31</v>
      </c>
      <c r="Q8" s="33" t="s">
        <v>32</v>
      </c>
      <c r="R8" s="34"/>
      <c r="S8" s="35">
        <v>50000</v>
      </c>
      <c r="T8" s="36">
        <v>42500</v>
      </c>
      <c r="U8" s="36">
        <v>2500</v>
      </c>
      <c r="V8" s="32" t="s">
        <v>33</v>
      </c>
      <c r="W8" s="37">
        <v>1275</v>
      </c>
      <c r="X8" s="32">
        <v>20</v>
      </c>
    </row>
    <row r="9" spans="1:24" ht="30">
      <c r="A9" s="23">
        <v>2</v>
      </c>
      <c r="B9" s="24" t="s">
        <v>34</v>
      </c>
      <c r="C9" s="25">
        <v>1</v>
      </c>
      <c r="D9" s="25"/>
      <c r="E9" s="26" t="s">
        <v>35</v>
      </c>
      <c r="F9" s="27">
        <v>55000</v>
      </c>
      <c r="G9" s="28" t="s">
        <v>29</v>
      </c>
      <c r="H9" s="29" t="s">
        <v>30</v>
      </c>
      <c r="I9" s="29" t="s">
        <v>30</v>
      </c>
      <c r="J9" s="29"/>
      <c r="K9" s="29"/>
      <c r="L9" s="29"/>
      <c r="M9" s="30"/>
      <c r="N9" s="31"/>
      <c r="O9" s="32"/>
      <c r="P9" s="32" t="s">
        <v>31</v>
      </c>
      <c r="Q9" s="33" t="s">
        <v>32</v>
      </c>
      <c r="R9" s="34"/>
      <c r="S9" s="35">
        <v>50000</v>
      </c>
      <c r="T9" s="36">
        <v>42500</v>
      </c>
      <c r="U9" s="36">
        <v>2500</v>
      </c>
      <c r="V9" s="32" t="s">
        <v>33</v>
      </c>
      <c r="W9" s="37">
        <v>1276</v>
      </c>
      <c r="X9" s="32">
        <v>20</v>
      </c>
    </row>
    <row r="10" spans="1:24" ht="30">
      <c r="A10" s="23">
        <v>3</v>
      </c>
      <c r="B10" s="24" t="s">
        <v>36</v>
      </c>
      <c r="C10" s="25"/>
      <c r="D10" s="25">
        <v>1</v>
      </c>
      <c r="E10" s="26" t="s">
        <v>37</v>
      </c>
      <c r="F10" s="27">
        <v>40000</v>
      </c>
      <c r="G10" s="28" t="s">
        <v>29</v>
      </c>
      <c r="H10" s="29" t="s">
        <v>38</v>
      </c>
      <c r="I10" s="29" t="s">
        <v>39</v>
      </c>
      <c r="J10" s="29"/>
      <c r="K10" s="29"/>
      <c r="L10" s="29"/>
      <c r="M10" s="30"/>
      <c r="N10" s="31"/>
      <c r="O10" s="32"/>
      <c r="P10" s="32" t="s">
        <v>31</v>
      </c>
      <c r="Q10" s="33" t="s">
        <v>40</v>
      </c>
      <c r="R10" s="34"/>
      <c r="S10" s="35">
        <v>50000</v>
      </c>
      <c r="T10" s="36">
        <v>42500</v>
      </c>
      <c r="U10" s="36">
        <v>2500</v>
      </c>
      <c r="V10" s="32" t="s">
        <v>33</v>
      </c>
      <c r="W10" s="37">
        <v>1277</v>
      </c>
      <c r="X10" s="32">
        <v>20</v>
      </c>
    </row>
    <row r="11" spans="1:24" ht="30">
      <c r="A11" s="23">
        <v>4</v>
      </c>
      <c r="B11" s="24" t="s">
        <v>41</v>
      </c>
      <c r="C11" s="25"/>
      <c r="D11" s="25">
        <v>1</v>
      </c>
      <c r="E11" s="26" t="s">
        <v>28</v>
      </c>
      <c r="F11" s="27">
        <v>40000</v>
      </c>
      <c r="G11" s="28" t="s">
        <v>29</v>
      </c>
      <c r="H11" s="29" t="s">
        <v>42</v>
      </c>
      <c r="I11" s="29" t="s">
        <v>43</v>
      </c>
      <c r="J11" s="29"/>
      <c r="K11" s="29"/>
      <c r="L11" s="29"/>
      <c r="M11" s="30"/>
      <c r="N11" s="31"/>
      <c r="O11" s="32"/>
      <c r="P11" s="32" t="s">
        <v>31</v>
      </c>
      <c r="Q11" s="33" t="s">
        <v>32</v>
      </c>
      <c r="R11" s="34"/>
      <c r="S11" s="35">
        <v>50000</v>
      </c>
      <c r="T11" s="36">
        <v>42500</v>
      </c>
      <c r="U11" s="36">
        <v>2500</v>
      </c>
      <c r="V11" s="32" t="s">
        <v>33</v>
      </c>
      <c r="W11" s="37">
        <v>1278</v>
      </c>
      <c r="X11" s="32">
        <v>20</v>
      </c>
    </row>
    <row r="12" spans="1:24" ht="30">
      <c r="A12" s="23">
        <v>5</v>
      </c>
      <c r="B12" s="24" t="s">
        <v>44</v>
      </c>
      <c r="C12" s="25"/>
      <c r="D12" s="25">
        <v>1</v>
      </c>
      <c r="E12" s="26" t="s">
        <v>45</v>
      </c>
      <c r="F12" s="27">
        <v>40000</v>
      </c>
      <c r="G12" s="28" t="s">
        <v>29</v>
      </c>
      <c r="H12" s="29" t="s">
        <v>46</v>
      </c>
      <c r="I12" s="29" t="s">
        <v>46</v>
      </c>
      <c r="J12" s="29"/>
      <c r="K12" s="29"/>
      <c r="L12" s="29"/>
      <c r="M12" s="30"/>
      <c r="N12" s="31"/>
      <c r="O12" s="32"/>
      <c r="P12" s="32" t="s">
        <v>31</v>
      </c>
      <c r="Q12" s="33" t="s">
        <v>32</v>
      </c>
      <c r="R12" s="34"/>
      <c r="S12" s="35">
        <v>50000</v>
      </c>
      <c r="T12" s="36">
        <v>42500</v>
      </c>
      <c r="U12" s="36">
        <v>2500</v>
      </c>
      <c r="V12" s="32" t="s">
        <v>33</v>
      </c>
      <c r="W12" s="37">
        <v>1279</v>
      </c>
      <c r="X12" s="32">
        <v>20</v>
      </c>
    </row>
    <row r="13" spans="1:24" ht="30">
      <c r="A13" s="23">
        <v>6</v>
      </c>
      <c r="B13" s="24" t="s">
        <v>47</v>
      </c>
      <c r="C13" s="25">
        <v>1</v>
      </c>
      <c r="D13" s="25"/>
      <c r="E13" s="26" t="s">
        <v>48</v>
      </c>
      <c r="F13" s="27">
        <v>55000</v>
      </c>
      <c r="G13" s="28" t="s">
        <v>29</v>
      </c>
      <c r="H13" s="29" t="s">
        <v>38</v>
      </c>
      <c r="I13" s="29" t="s">
        <v>38</v>
      </c>
      <c r="J13" s="29"/>
      <c r="K13" s="29"/>
      <c r="L13" s="29"/>
      <c r="M13" s="30"/>
      <c r="N13" s="31"/>
      <c r="O13" s="32"/>
      <c r="P13" s="32" t="s">
        <v>31</v>
      </c>
      <c r="Q13" s="33" t="s">
        <v>32</v>
      </c>
      <c r="R13" s="34"/>
      <c r="S13" s="35">
        <v>50000</v>
      </c>
      <c r="T13" s="36">
        <v>42500</v>
      </c>
      <c r="U13" s="36">
        <v>2500</v>
      </c>
      <c r="V13" s="32" t="s">
        <v>33</v>
      </c>
      <c r="W13" s="37">
        <v>1280</v>
      </c>
      <c r="X13" s="32">
        <v>20</v>
      </c>
    </row>
    <row r="14" spans="1:24" ht="45">
      <c r="A14" s="23">
        <v>7</v>
      </c>
      <c r="B14" s="24" t="s">
        <v>49</v>
      </c>
      <c r="C14" s="25">
        <v>1</v>
      </c>
      <c r="D14" s="25"/>
      <c r="E14" s="26" t="s">
        <v>50</v>
      </c>
      <c r="F14" s="27">
        <v>55000</v>
      </c>
      <c r="G14" s="28" t="s">
        <v>29</v>
      </c>
      <c r="H14" s="29" t="s">
        <v>51</v>
      </c>
      <c r="I14" s="29" t="s">
        <v>51</v>
      </c>
      <c r="J14" s="29"/>
      <c r="K14" s="29"/>
      <c r="L14" s="29"/>
      <c r="M14" s="30"/>
      <c r="N14" s="31"/>
      <c r="O14" s="32"/>
      <c r="P14" s="32" t="s">
        <v>31</v>
      </c>
      <c r="Q14" s="33" t="s">
        <v>32</v>
      </c>
      <c r="R14" s="34"/>
      <c r="S14" s="35">
        <v>50000</v>
      </c>
      <c r="T14" s="36">
        <v>42500</v>
      </c>
      <c r="U14" s="36">
        <v>2500</v>
      </c>
      <c r="V14" s="32" t="s">
        <v>33</v>
      </c>
      <c r="W14" s="37">
        <v>1281</v>
      </c>
      <c r="X14" s="32">
        <v>20</v>
      </c>
    </row>
    <row r="15" spans="1:24" ht="30">
      <c r="A15" s="23">
        <v>8</v>
      </c>
      <c r="B15" s="24" t="s">
        <v>52</v>
      </c>
      <c r="C15" s="25"/>
      <c r="D15" s="25">
        <v>1</v>
      </c>
      <c r="E15" s="26" t="s">
        <v>53</v>
      </c>
      <c r="F15" s="27">
        <v>40000</v>
      </c>
      <c r="G15" s="28" t="s">
        <v>29</v>
      </c>
      <c r="H15" s="29" t="s">
        <v>54</v>
      </c>
      <c r="I15" s="29" t="s">
        <v>55</v>
      </c>
      <c r="J15" s="29"/>
      <c r="K15" s="29"/>
      <c r="L15" s="29"/>
      <c r="M15" s="30"/>
      <c r="N15" s="31"/>
      <c r="O15" s="32"/>
      <c r="P15" s="32" t="s">
        <v>31</v>
      </c>
      <c r="Q15" s="33" t="s">
        <v>32</v>
      </c>
      <c r="R15" s="34"/>
      <c r="S15" s="35">
        <v>50000</v>
      </c>
      <c r="T15" s="36">
        <v>42500</v>
      </c>
      <c r="U15" s="36">
        <v>2500</v>
      </c>
      <c r="V15" s="32" t="s">
        <v>33</v>
      </c>
      <c r="W15" s="37">
        <v>1282</v>
      </c>
      <c r="X15" s="32">
        <v>20</v>
      </c>
    </row>
    <row r="16" spans="1:24" ht="30">
      <c r="A16" s="23">
        <v>9</v>
      </c>
      <c r="B16" s="24" t="s">
        <v>56</v>
      </c>
      <c r="C16" s="25">
        <v>1</v>
      </c>
      <c r="D16" s="25"/>
      <c r="E16" s="26" t="s">
        <v>53</v>
      </c>
      <c r="F16" s="27">
        <v>55000</v>
      </c>
      <c r="G16" s="28" t="s">
        <v>29</v>
      </c>
      <c r="H16" s="29" t="s">
        <v>57</v>
      </c>
      <c r="I16" s="29" t="s">
        <v>57</v>
      </c>
      <c r="J16" s="29"/>
      <c r="K16" s="29"/>
      <c r="L16" s="29"/>
      <c r="M16" s="30"/>
      <c r="N16" s="31"/>
      <c r="O16" s="32"/>
      <c r="P16" s="32" t="s">
        <v>31</v>
      </c>
      <c r="Q16" s="33" t="s">
        <v>40</v>
      </c>
      <c r="R16" s="34"/>
      <c r="S16" s="35">
        <v>50000</v>
      </c>
      <c r="T16" s="36">
        <v>42500</v>
      </c>
      <c r="U16" s="36">
        <v>2500</v>
      </c>
      <c r="V16" s="32" t="s">
        <v>33</v>
      </c>
      <c r="W16" s="37">
        <v>1283</v>
      </c>
      <c r="X16" s="32">
        <v>20</v>
      </c>
    </row>
    <row r="17" spans="1:24" ht="30">
      <c r="A17" s="23">
        <v>10</v>
      </c>
      <c r="B17" s="24" t="s">
        <v>58</v>
      </c>
      <c r="C17" s="25">
        <v>1</v>
      </c>
      <c r="D17" s="25"/>
      <c r="E17" s="26" t="s">
        <v>59</v>
      </c>
      <c r="F17" s="27">
        <v>55000</v>
      </c>
      <c r="G17" s="28" t="s">
        <v>29</v>
      </c>
      <c r="H17" s="29" t="s">
        <v>30</v>
      </c>
      <c r="I17" s="29" t="s">
        <v>30</v>
      </c>
      <c r="J17" s="29"/>
      <c r="K17" s="29"/>
      <c r="L17" s="29"/>
      <c r="M17" s="30"/>
      <c r="N17" s="31"/>
      <c r="O17" s="32"/>
      <c r="P17" s="32" t="s">
        <v>31</v>
      </c>
      <c r="Q17" s="33" t="s">
        <v>32</v>
      </c>
      <c r="R17" s="34"/>
      <c r="S17" s="35">
        <v>50000</v>
      </c>
      <c r="T17" s="36">
        <v>42500</v>
      </c>
      <c r="U17" s="36">
        <v>2500</v>
      </c>
      <c r="V17" s="32" t="s">
        <v>33</v>
      </c>
      <c r="W17" s="37">
        <v>1284</v>
      </c>
      <c r="X17" s="32">
        <v>20</v>
      </c>
    </row>
    <row r="18" spans="1:24" ht="45">
      <c r="A18" s="23">
        <v>11</v>
      </c>
      <c r="B18" s="38" t="s">
        <v>60</v>
      </c>
      <c r="C18" s="39"/>
      <c r="D18" s="40">
        <v>1</v>
      </c>
      <c r="E18" s="41" t="s">
        <v>61</v>
      </c>
      <c r="F18" s="42">
        <v>24000</v>
      </c>
      <c r="G18" s="28" t="s">
        <v>29</v>
      </c>
      <c r="H18" s="43" t="s">
        <v>62</v>
      </c>
      <c r="I18" s="43" t="s">
        <v>62</v>
      </c>
      <c r="J18" s="43" t="s">
        <v>62</v>
      </c>
      <c r="K18" s="43" t="s">
        <v>62</v>
      </c>
      <c r="L18" s="44"/>
      <c r="M18" s="45"/>
      <c r="N18" s="45"/>
      <c r="O18" s="45"/>
      <c r="P18" s="42" t="s">
        <v>31</v>
      </c>
      <c r="Q18" s="46" t="s">
        <v>32</v>
      </c>
      <c r="R18" s="45"/>
      <c r="S18" s="47">
        <v>50000</v>
      </c>
      <c r="T18" s="48">
        <v>45000</v>
      </c>
      <c r="U18" s="49">
        <v>0</v>
      </c>
      <c r="V18" s="42" t="s">
        <v>63</v>
      </c>
      <c r="W18" s="50"/>
      <c r="X18" s="51">
        <v>60</v>
      </c>
    </row>
    <row r="19" spans="1:24" ht="45">
      <c r="A19" s="23">
        <v>12</v>
      </c>
      <c r="B19" s="38" t="s">
        <v>64</v>
      </c>
      <c r="C19" s="43"/>
      <c r="D19" s="51">
        <v>1</v>
      </c>
      <c r="E19" s="41" t="s">
        <v>61</v>
      </c>
      <c r="F19" s="42">
        <v>38000</v>
      </c>
      <c r="G19" s="28" t="s">
        <v>29</v>
      </c>
      <c r="H19" s="43" t="s">
        <v>62</v>
      </c>
      <c r="I19" s="43" t="s">
        <v>62</v>
      </c>
      <c r="J19" s="43" t="s">
        <v>62</v>
      </c>
      <c r="K19" s="43" t="s">
        <v>62</v>
      </c>
      <c r="L19" s="28"/>
      <c r="M19" s="45"/>
      <c r="N19" s="45"/>
      <c r="O19" s="45"/>
      <c r="P19" s="42" t="s">
        <v>31</v>
      </c>
      <c r="Q19" s="46" t="s">
        <v>32</v>
      </c>
      <c r="R19" s="45"/>
      <c r="S19" s="52">
        <v>50000</v>
      </c>
      <c r="T19" s="53">
        <v>45000</v>
      </c>
      <c r="U19" s="54">
        <v>0</v>
      </c>
      <c r="V19" s="42" t="s">
        <v>63</v>
      </c>
      <c r="W19" s="55"/>
      <c r="X19" s="51">
        <v>60</v>
      </c>
    </row>
    <row r="20" spans="1:24" ht="45">
      <c r="A20" s="23">
        <v>13</v>
      </c>
      <c r="B20" s="38" t="s">
        <v>65</v>
      </c>
      <c r="C20" s="56"/>
      <c r="D20" s="57">
        <v>1</v>
      </c>
      <c r="E20" s="43" t="s">
        <v>66</v>
      </c>
      <c r="F20" s="42">
        <v>22000</v>
      </c>
      <c r="G20" s="28" t="s">
        <v>29</v>
      </c>
      <c r="H20" s="43" t="s">
        <v>62</v>
      </c>
      <c r="I20" s="43" t="s">
        <v>62</v>
      </c>
      <c r="J20" s="43" t="s">
        <v>62</v>
      </c>
      <c r="K20" s="43" t="s">
        <v>62</v>
      </c>
      <c r="L20" s="28"/>
      <c r="M20" s="43"/>
      <c r="N20" s="43"/>
      <c r="O20" s="43"/>
      <c r="P20" s="42" t="s">
        <v>31</v>
      </c>
      <c r="Q20" s="46" t="s">
        <v>40</v>
      </c>
      <c r="R20" s="43"/>
      <c r="S20" s="52">
        <v>50000</v>
      </c>
      <c r="T20" s="53">
        <v>42500</v>
      </c>
      <c r="U20" s="54">
        <v>2500</v>
      </c>
      <c r="V20" s="42" t="s">
        <v>63</v>
      </c>
      <c r="W20" s="58"/>
      <c r="X20" s="51">
        <v>20</v>
      </c>
    </row>
    <row r="21" spans="1:24" ht="45">
      <c r="A21" s="23">
        <v>14</v>
      </c>
      <c r="B21" s="38" t="s">
        <v>67</v>
      </c>
      <c r="C21" s="56"/>
      <c r="D21" s="57">
        <v>1</v>
      </c>
      <c r="E21" s="43" t="s">
        <v>68</v>
      </c>
      <c r="F21" s="42">
        <v>45000</v>
      </c>
      <c r="G21" s="28" t="s">
        <v>29</v>
      </c>
      <c r="H21" s="43" t="s">
        <v>62</v>
      </c>
      <c r="I21" s="43" t="s">
        <v>62</v>
      </c>
      <c r="J21" s="43" t="s">
        <v>62</v>
      </c>
      <c r="K21" s="43" t="s">
        <v>62</v>
      </c>
      <c r="L21" s="28"/>
      <c r="M21" s="43"/>
      <c r="N21" s="43"/>
      <c r="O21" s="43"/>
      <c r="P21" s="42" t="s">
        <v>69</v>
      </c>
      <c r="Q21" s="46" t="s">
        <v>32</v>
      </c>
      <c r="R21" s="43"/>
      <c r="S21" s="52">
        <v>40000</v>
      </c>
      <c r="T21" s="53">
        <v>34000</v>
      </c>
      <c r="U21" s="54">
        <v>2000</v>
      </c>
      <c r="V21" s="42" t="s">
        <v>63</v>
      </c>
      <c r="W21" s="58"/>
      <c r="X21" s="51">
        <v>20</v>
      </c>
    </row>
    <row r="22" spans="1:24" ht="60">
      <c r="A22" s="23">
        <v>15</v>
      </c>
      <c r="B22" s="38" t="s">
        <v>70</v>
      </c>
      <c r="C22" s="56"/>
      <c r="D22" s="57">
        <v>1</v>
      </c>
      <c r="E22" s="43" t="s">
        <v>71</v>
      </c>
      <c r="F22" s="42">
        <v>48000</v>
      </c>
      <c r="G22" s="28" t="s">
        <v>29</v>
      </c>
      <c r="H22" s="43" t="s">
        <v>62</v>
      </c>
      <c r="I22" s="43" t="s">
        <v>62</v>
      </c>
      <c r="J22" s="43" t="s">
        <v>62</v>
      </c>
      <c r="K22" s="43" t="s">
        <v>62</v>
      </c>
      <c r="L22" s="28"/>
      <c r="M22" s="43"/>
      <c r="N22" s="43"/>
      <c r="O22" s="43"/>
      <c r="P22" s="42" t="s">
        <v>31</v>
      </c>
      <c r="Q22" s="46" t="s">
        <v>32</v>
      </c>
      <c r="R22" s="43"/>
      <c r="S22" s="52">
        <v>30000</v>
      </c>
      <c r="T22" s="53">
        <v>25500</v>
      </c>
      <c r="U22" s="54">
        <v>1500</v>
      </c>
      <c r="V22" s="42" t="s">
        <v>63</v>
      </c>
      <c r="W22" s="58"/>
      <c r="X22" s="51">
        <v>20</v>
      </c>
    </row>
    <row r="23" spans="1:24" ht="45">
      <c r="A23" s="23">
        <v>16</v>
      </c>
      <c r="B23" s="38" t="s">
        <v>72</v>
      </c>
      <c r="C23" s="56" t="s">
        <v>73</v>
      </c>
      <c r="D23" s="57">
        <v>1</v>
      </c>
      <c r="E23" s="43" t="s">
        <v>74</v>
      </c>
      <c r="F23" s="42">
        <v>24000</v>
      </c>
      <c r="G23" s="28" t="s">
        <v>29</v>
      </c>
      <c r="H23" s="43" t="s">
        <v>62</v>
      </c>
      <c r="I23" s="43" t="s">
        <v>62</v>
      </c>
      <c r="J23" s="43" t="s">
        <v>62</v>
      </c>
      <c r="K23" s="43" t="s">
        <v>62</v>
      </c>
      <c r="L23" s="28"/>
      <c r="M23" s="43"/>
      <c r="N23" s="43"/>
      <c r="O23" s="43"/>
      <c r="P23" s="42" t="s">
        <v>69</v>
      </c>
      <c r="Q23" s="46" t="s">
        <v>40</v>
      </c>
      <c r="R23" s="43"/>
      <c r="S23" s="52">
        <v>40000</v>
      </c>
      <c r="T23" s="53">
        <v>34000</v>
      </c>
      <c r="U23" s="54">
        <v>2000</v>
      </c>
      <c r="V23" s="42" t="s">
        <v>63</v>
      </c>
      <c r="W23" s="58"/>
      <c r="X23" s="51">
        <v>20</v>
      </c>
    </row>
    <row r="24" spans="1:24" ht="45">
      <c r="A24" s="23">
        <v>17</v>
      </c>
      <c r="B24" s="38" t="s">
        <v>75</v>
      </c>
      <c r="C24" s="56"/>
      <c r="D24" s="57">
        <v>1</v>
      </c>
      <c r="E24" s="43" t="s">
        <v>76</v>
      </c>
      <c r="F24" s="42">
        <v>50000</v>
      </c>
      <c r="G24" s="28" t="s">
        <v>29</v>
      </c>
      <c r="H24" s="43" t="s">
        <v>62</v>
      </c>
      <c r="I24" s="43" t="s">
        <v>62</v>
      </c>
      <c r="J24" s="43" t="s">
        <v>62</v>
      </c>
      <c r="K24" s="43" t="s">
        <v>62</v>
      </c>
      <c r="L24" s="28"/>
      <c r="M24" s="43"/>
      <c r="N24" s="43"/>
      <c r="O24" s="43"/>
      <c r="P24" s="42" t="s">
        <v>69</v>
      </c>
      <c r="Q24" s="46" t="s">
        <v>32</v>
      </c>
      <c r="R24" s="43"/>
      <c r="S24" s="52">
        <v>30000</v>
      </c>
      <c r="T24" s="53">
        <v>25500</v>
      </c>
      <c r="U24" s="54">
        <v>1500</v>
      </c>
      <c r="V24" s="42" t="s">
        <v>63</v>
      </c>
      <c r="W24" s="58"/>
      <c r="X24" s="51">
        <v>20</v>
      </c>
    </row>
    <row r="25" spans="1:24" ht="60">
      <c r="A25" s="23">
        <v>18</v>
      </c>
      <c r="B25" s="38" t="s">
        <v>77</v>
      </c>
      <c r="C25" s="56"/>
      <c r="D25" s="57">
        <v>1</v>
      </c>
      <c r="E25" s="43" t="s">
        <v>78</v>
      </c>
      <c r="F25" s="42">
        <v>18000</v>
      </c>
      <c r="G25" s="28" t="s">
        <v>29</v>
      </c>
      <c r="H25" s="43" t="s">
        <v>62</v>
      </c>
      <c r="I25" s="43" t="s">
        <v>62</v>
      </c>
      <c r="J25" s="43" t="s">
        <v>62</v>
      </c>
      <c r="K25" s="43" t="s">
        <v>62</v>
      </c>
      <c r="L25" s="28"/>
      <c r="M25" s="43"/>
      <c r="N25" s="43"/>
      <c r="O25" s="43"/>
      <c r="P25" s="59" t="s">
        <v>79</v>
      </c>
      <c r="Q25" s="46" t="s">
        <v>40</v>
      </c>
      <c r="R25" s="43"/>
      <c r="S25" s="52">
        <v>40000</v>
      </c>
      <c r="T25" s="53">
        <v>34000</v>
      </c>
      <c r="U25" s="54">
        <v>2000</v>
      </c>
      <c r="V25" s="42" t="s">
        <v>63</v>
      </c>
      <c r="W25" s="58"/>
      <c r="X25" s="51">
        <v>20</v>
      </c>
    </row>
    <row r="26" spans="1:24" ht="60">
      <c r="A26" s="23">
        <v>19</v>
      </c>
      <c r="B26" s="38" t="s">
        <v>80</v>
      </c>
      <c r="C26" s="56" t="s">
        <v>73</v>
      </c>
      <c r="D26" s="57">
        <v>1</v>
      </c>
      <c r="E26" s="43" t="s">
        <v>81</v>
      </c>
      <c r="F26" s="42">
        <v>36000</v>
      </c>
      <c r="G26" s="28" t="s">
        <v>29</v>
      </c>
      <c r="H26" s="43" t="s">
        <v>62</v>
      </c>
      <c r="I26" s="43" t="s">
        <v>62</v>
      </c>
      <c r="J26" s="43" t="s">
        <v>62</v>
      </c>
      <c r="K26" s="43" t="s">
        <v>62</v>
      </c>
      <c r="L26" s="28"/>
      <c r="M26" s="43"/>
      <c r="N26" s="43"/>
      <c r="O26" s="43"/>
      <c r="P26" s="42" t="s">
        <v>69</v>
      </c>
      <c r="Q26" s="46" t="s">
        <v>32</v>
      </c>
      <c r="R26" s="43"/>
      <c r="S26" s="52">
        <v>30000</v>
      </c>
      <c r="T26" s="53">
        <v>25500</v>
      </c>
      <c r="U26" s="54">
        <v>1500</v>
      </c>
      <c r="V26" s="42" t="s">
        <v>63</v>
      </c>
      <c r="W26" s="58"/>
      <c r="X26" s="51">
        <v>20</v>
      </c>
    </row>
    <row r="27" spans="1:24" ht="75">
      <c r="A27" s="23">
        <v>20</v>
      </c>
      <c r="B27" s="38" t="s">
        <v>82</v>
      </c>
      <c r="C27" s="56"/>
      <c r="D27" s="57">
        <v>1</v>
      </c>
      <c r="E27" s="43" t="s">
        <v>83</v>
      </c>
      <c r="F27" s="42">
        <v>36000</v>
      </c>
      <c r="G27" s="28" t="s">
        <v>29</v>
      </c>
      <c r="H27" s="43" t="s">
        <v>62</v>
      </c>
      <c r="I27" s="43" t="s">
        <v>62</v>
      </c>
      <c r="J27" s="43" t="s">
        <v>62</v>
      </c>
      <c r="K27" s="43" t="s">
        <v>62</v>
      </c>
      <c r="L27" s="28"/>
      <c r="M27" s="43"/>
      <c r="N27" s="43"/>
      <c r="O27" s="43"/>
      <c r="P27" s="42" t="s">
        <v>31</v>
      </c>
      <c r="Q27" s="46" t="s">
        <v>32</v>
      </c>
      <c r="R27" s="43"/>
      <c r="S27" s="52">
        <v>40000</v>
      </c>
      <c r="T27" s="53">
        <v>34000</v>
      </c>
      <c r="U27" s="54">
        <v>2000</v>
      </c>
      <c r="V27" s="42" t="s">
        <v>63</v>
      </c>
      <c r="W27" s="58"/>
      <c r="X27" s="51">
        <v>20</v>
      </c>
    </row>
    <row r="28" spans="1:24" ht="60">
      <c r="A28" s="23">
        <v>21</v>
      </c>
      <c r="B28" s="38" t="s">
        <v>84</v>
      </c>
      <c r="C28" s="56"/>
      <c r="D28" s="57">
        <v>1</v>
      </c>
      <c r="E28" s="43" t="s">
        <v>85</v>
      </c>
      <c r="F28" s="42">
        <v>36000</v>
      </c>
      <c r="G28" s="28" t="s">
        <v>29</v>
      </c>
      <c r="H28" s="43" t="s">
        <v>62</v>
      </c>
      <c r="I28" s="43" t="s">
        <v>62</v>
      </c>
      <c r="J28" s="43" t="s">
        <v>62</v>
      </c>
      <c r="K28" s="43" t="s">
        <v>62</v>
      </c>
      <c r="L28" s="28"/>
      <c r="M28" s="43"/>
      <c r="N28" s="43"/>
      <c r="O28" s="43"/>
      <c r="P28" s="59" t="s">
        <v>79</v>
      </c>
      <c r="Q28" s="46" t="s">
        <v>40</v>
      </c>
      <c r="R28" s="43"/>
      <c r="S28" s="52">
        <v>40000</v>
      </c>
      <c r="T28" s="53">
        <v>34000</v>
      </c>
      <c r="U28" s="54">
        <v>2000</v>
      </c>
      <c r="V28" s="42" t="s">
        <v>63</v>
      </c>
      <c r="W28" s="58"/>
      <c r="X28" s="51">
        <v>20</v>
      </c>
    </row>
    <row r="29" spans="1:24" ht="30">
      <c r="A29" s="23">
        <v>22</v>
      </c>
      <c r="B29" s="38" t="s">
        <v>86</v>
      </c>
      <c r="C29" s="56" t="s">
        <v>73</v>
      </c>
      <c r="D29" s="57">
        <v>1</v>
      </c>
      <c r="E29" s="43" t="s">
        <v>87</v>
      </c>
      <c r="F29" s="42">
        <v>36000</v>
      </c>
      <c r="G29" s="28" t="s">
        <v>29</v>
      </c>
      <c r="H29" s="43" t="s">
        <v>62</v>
      </c>
      <c r="I29" s="43" t="s">
        <v>62</v>
      </c>
      <c r="J29" s="43" t="s">
        <v>62</v>
      </c>
      <c r="K29" s="43" t="s">
        <v>62</v>
      </c>
      <c r="L29" s="28"/>
      <c r="M29" s="43"/>
      <c r="N29" s="43"/>
      <c r="O29" s="43"/>
      <c r="P29" s="42" t="s">
        <v>31</v>
      </c>
      <c r="Q29" s="46" t="s">
        <v>40</v>
      </c>
      <c r="R29" s="43"/>
      <c r="S29" s="52">
        <v>30000</v>
      </c>
      <c r="T29" s="53">
        <v>25500</v>
      </c>
      <c r="U29" s="54">
        <v>1500</v>
      </c>
      <c r="V29" s="42" t="s">
        <v>63</v>
      </c>
      <c r="W29" s="58"/>
      <c r="X29" s="51">
        <v>20</v>
      </c>
    </row>
    <row r="30" spans="1:24" ht="75">
      <c r="A30" s="23">
        <v>23</v>
      </c>
      <c r="B30" s="38" t="s">
        <v>88</v>
      </c>
      <c r="C30" s="56"/>
      <c r="D30" s="57">
        <v>1</v>
      </c>
      <c r="E30" s="43" t="s">
        <v>87</v>
      </c>
      <c r="F30" s="42">
        <v>36000</v>
      </c>
      <c r="G30" s="28" t="s">
        <v>29</v>
      </c>
      <c r="H30" s="43" t="s">
        <v>62</v>
      </c>
      <c r="I30" s="43" t="s">
        <v>62</v>
      </c>
      <c r="J30" s="43" t="s">
        <v>62</v>
      </c>
      <c r="K30" s="43" t="s">
        <v>62</v>
      </c>
      <c r="L30" s="28"/>
      <c r="M30" s="43"/>
      <c r="N30" s="43"/>
      <c r="O30" s="43"/>
      <c r="P30" s="42" t="s">
        <v>31</v>
      </c>
      <c r="Q30" s="46" t="s">
        <v>40</v>
      </c>
      <c r="R30" s="43"/>
      <c r="S30" s="52">
        <v>40000</v>
      </c>
      <c r="T30" s="53">
        <v>34000</v>
      </c>
      <c r="U30" s="54">
        <v>2000</v>
      </c>
      <c r="V30" s="42" t="s">
        <v>63</v>
      </c>
      <c r="W30" s="58"/>
      <c r="X30" s="51">
        <v>20</v>
      </c>
    </row>
    <row r="31" spans="1:24" ht="30">
      <c r="A31" s="23">
        <v>24</v>
      </c>
      <c r="B31" s="38" t="s">
        <v>89</v>
      </c>
      <c r="C31" s="56"/>
      <c r="D31" s="57">
        <v>1</v>
      </c>
      <c r="E31" s="43" t="s">
        <v>87</v>
      </c>
      <c r="F31" s="42">
        <v>36000</v>
      </c>
      <c r="G31" s="28" t="s">
        <v>29</v>
      </c>
      <c r="H31" s="43" t="s">
        <v>62</v>
      </c>
      <c r="I31" s="43" t="s">
        <v>62</v>
      </c>
      <c r="J31" s="43" t="s">
        <v>62</v>
      </c>
      <c r="K31" s="43" t="s">
        <v>62</v>
      </c>
      <c r="L31" s="28"/>
      <c r="M31" s="43"/>
      <c r="N31" s="43"/>
      <c r="O31" s="43"/>
      <c r="P31" s="42" t="s">
        <v>31</v>
      </c>
      <c r="Q31" s="46" t="s">
        <v>32</v>
      </c>
      <c r="R31" s="43"/>
      <c r="S31" s="52">
        <v>40000</v>
      </c>
      <c r="T31" s="53">
        <v>34000</v>
      </c>
      <c r="U31" s="54">
        <v>2000</v>
      </c>
      <c r="V31" s="42" t="s">
        <v>63</v>
      </c>
      <c r="W31" s="58"/>
      <c r="X31" s="51">
        <v>20</v>
      </c>
    </row>
    <row r="32" spans="1:24" ht="60">
      <c r="A32" s="23">
        <v>25</v>
      </c>
      <c r="B32" s="38" t="s">
        <v>90</v>
      </c>
      <c r="C32" s="57"/>
      <c r="D32" s="57">
        <v>1</v>
      </c>
      <c r="E32" s="43" t="s">
        <v>91</v>
      </c>
      <c r="F32" s="42">
        <v>36000</v>
      </c>
      <c r="G32" s="28" t="s">
        <v>29</v>
      </c>
      <c r="H32" s="43" t="s">
        <v>62</v>
      </c>
      <c r="I32" s="43" t="s">
        <v>62</v>
      </c>
      <c r="J32" s="43" t="s">
        <v>62</v>
      </c>
      <c r="K32" s="43" t="s">
        <v>62</v>
      </c>
      <c r="L32" s="28"/>
      <c r="M32" s="43"/>
      <c r="N32" s="43"/>
      <c r="O32" s="43"/>
      <c r="P32" s="42" t="s">
        <v>31</v>
      </c>
      <c r="Q32" s="46" t="s">
        <v>32</v>
      </c>
      <c r="R32" s="43"/>
      <c r="S32" s="52">
        <v>50000</v>
      </c>
      <c r="T32" s="53">
        <v>42500</v>
      </c>
      <c r="U32" s="54">
        <v>2500</v>
      </c>
      <c r="V32" s="42" t="s">
        <v>92</v>
      </c>
      <c r="W32" s="58"/>
      <c r="X32" s="51">
        <v>20</v>
      </c>
    </row>
    <row r="33" spans="1:24" ht="75">
      <c r="A33" s="23">
        <v>26</v>
      </c>
      <c r="B33" s="38" t="s">
        <v>93</v>
      </c>
      <c r="C33" s="57"/>
      <c r="D33" s="57">
        <v>1</v>
      </c>
      <c r="E33" s="43" t="s">
        <v>94</v>
      </c>
      <c r="F33" s="42">
        <v>38000</v>
      </c>
      <c r="G33" s="28" t="s">
        <v>29</v>
      </c>
      <c r="H33" s="43" t="s">
        <v>62</v>
      </c>
      <c r="I33" s="43" t="s">
        <v>62</v>
      </c>
      <c r="J33" s="43" t="s">
        <v>62</v>
      </c>
      <c r="K33" s="43" t="s">
        <v>62</v>
      </c>
      <c r="L33" s="28"/>
      <c r="M33" s="43"/>
      <c r="N33" s="43"/>
      <c r="O33" s="43"/>
      <c r="P33" s="42" t="s">
        <v>31</v>
      </c>
      <c r="Q33" s="46" t="s">
        <v>32</v>
      </c>
      <c r="R33" s="43"/>
      <c r="S33" s="52">
        <v>40000</v>
      </c>
      <c r="T33" s="53">
        <v>34000</v>
      </c>
      <c r="U33" s="54">
        <v>2000</v>
      </c>
      <c r="V33" s="42" t="s">
        <v>92</v>
      </c>
      <c r="W33" s="58"/>
      <c r="X33" s="51">
        <v>20</v>
      </c>
    </row>
    <row r="34" spans="1:24" ht="75">
      <c r="A34" s="23">
        <v>27</v>
      </c>
      <c r="B34" s="38" t="s">
        <v>95</v>
      </c>
      <c r="C34" s="57"/>
      <c r="D34" s="57">
        <v>1</v>
      </c>
      <c r="E34" s="43" t="s">
        <v>94</v>
      </c>
      <c r="F34" s="42">
        <v>40000</v>
      </c>
      <c r="G34" s="28" t="s">
        <v>29</v>
      </c>
      <c r="H34" s="43" t="s">
        <v>62</v>
      </c>
      <c r="I34" s="43" t="s">
        <v>62</v>
      </c>
      <c r="J34" s="43" t="s">
        <v>62</v>
      </c>
      <c r="K34" s="43" t="s">
        <v>62</v>
      </c>
      <c r="L34" s="28"/>
      <c r="M34" s="43"/>
      <c r="N34" s="43"/>
      <c r="O34" s="43"/>
      <c r="P34" s="42" t="s">
        <v>31</v>
      </c>
      <c r="Q34" s="46" t="s">
        <v>40</v>
      </c>
      <c r="R34" s="43"/>
      <c r="S34" s="52">
        <v>40000</v>
      </c>
      <c r="T34" s="53">
        <v>34000</v>
      </c>
      <c r="U34" s="54">
        <v>2000</v>
      </c>
      <c r="V34" s="42" t="s">
        <v>92</v>
      </c>
      <c r="W34" s="58"/>
      <c r="X34" s="51">
        <v>20</v>
      </c>
    </row>
    <row r="35" spans="1:24" ht="45">
      <c r="A35" s="23">
        <v>28</v>
      </c>
      <c r="B35" s="38" t="s">
        <v>96</v>
      </c>
      <c r="C35" s="57"/>
      <c r="D35" s="57">
        <v>1</v>
      </c>
      <c r="E35" s="43" t="s">
        <v>97</v>
      </c>
      <c r="F35" s="42">
        <v>30000</v>
      </c>
      <c r="G35" s="28" t="s">
        <v>29</v>
      </c>
      <c r="H35" s="43" t="s">
        <v>62</v>
      </c>
      <c r="I35" s="43" t="s">
        <v>62</v>
      </c>
      <c r="J35" s="43" t="s">
        <v>62</v>
      </c>
      <c r="K35" s="43" t="s">
        <v>62</v>
      </c>
      <c r="L35" s="28"/>
      <c r="M35" s="43"/>
      <c r="N35" s="43"/>
      <c r="O35" s="43"/>
      <c r="P35" s="42" t="s">
        <v>31</v>
      </c>
      <c r="Q35" s="46" t="s">
        <v>40</v>
      </c>
      <c r="R35" s="43"/>
      <c r="S35" s="52">
        <v>40000</v>
      </c>
      <c r="T35" s="53">
        <v>34000</v>
      </c>
      <c r="U35" s="54">
        <v>2000</v>
      </c>
      <c r="V35" s="42" t="s">
        <v>92</v>
      </c>
      <c r="W35" s="58"/>
      <c r="X35" s="51">
        <v>20</v>
      </c>
    </row>
    <row r="36" spans="1:24" ht="60">
      <c r="A36" s="23">
        <v>29</v>
      </c>
      <c r="B36" s="38" t="s">
        <v>98</v>
      </c>
      <c r="C36" s="57"/>
      <c r="D36" s="57">
        <v>1</v>
      </c>
      <c r="E36" s="43" t="s">
        <v>94</v>
      </c>
      <c r="F36" s="42">
        <v>36000</v>
      </c>
      <c r="G36" s="28" t="s">
        <v>29</v>
      </c>
      <c r="H36" s="43" t="s">
        <v>62</v>
      </c>
      <c r="I36" s="43" t="s">
        <v>62</v>
      </c>
      <c r="J36" s="43" t="s">
        <v>62</v>
      </c>
      <c r="K36" s="43" t="s">
        <v>62</v>
      </c>
      <c r="L36" s="28"/>
      <c r="M36" s="43"/>
      <c r="N36" s="43"/>
      <c r="O36" s="43"/>
      <c r="P36" s="42" t="s">
        <v>31</v>
      </c>
      <c r="Q36" s="46" t="s">
        <v>40</v>
      </c>
      <c r="R36" s="43"/>
      <c r="S36" s="52">
        <v>50000</v>
      </c>
      <c r="T36" s="53">
        <v>42500</v>
      </c>
      <c r="U36" s="54">
        <v>2500</v>
      </c>
      <c r="V36" s="42" t="s">
        <v>92</v>
      </c>
      <c r="W36" s="58"/>
      <c r="X36" s="51">
        <v>20</v>
      </c>
    </row>
    <row r="37" spans="1:24" ht="45">
      <c r="A37" s="23">
        <v>30</v>
      </c>
      <c r="B37" s="38" t="s">
        <v>99</v>
      </c>
      <c r="C37" s="57"/>
      <c r="D37" s="57">
        <v>1</v>
      </c>
      <c r="E37" s="43" t="s">
        <v>100</v>
      </c>
      <c r="F37" s="42">
        <v>25000</v>
      </c>
      <c r="G37" s="28" t="s">
        <v>29</v>
      </c>
      <c r="H37" s="43" t="s">
        <v>62</v>
      </c>
      <c r="I37" s="43" t="s">
        <v>62</v>
      </c>
      <c r="J37" s="43" t="s">
        <v>62</v>
      </c>
      <c r="K37" s="43" t="s">
        <v>62</v>
      </c>
      <c r="L37" s="28"/>
      <c r="M37" s="43"/>
      <c r="N37" s="43"/>
      <c r="O37" s="43"/>
      <c r="P37" s="42" t="s">
        <v>31</v>
      </c>
      <c r="Q37" s="46" t="s">
        <v>32</v>
      </c>
      <c r="R37" s="43"/>
      <c r="S37" s="52">
        <v>40000</v>
      </c>
      <c r="T37" s="53">
        <v>34000</v>
      </c>
      <c r="U37" s="54">
        <v>2000</v>
      </c>
      <c r="V37" s="42" t="s">
        <v>92</v>
      </c>
      <c r="W37" s="58"/>
      <c r="X37" s="51">
        <v>20</v>
      </c>
    </row>
    <row r="38" spans="1:24" ht="45">
      <c r="A38" s="23">
        <v>31</v>
      </c>
      <c r="B38" s="38" t="s">
        <v>101</v>
      </c>
      <c r="C38" s="57"/>
      <c r="D38" s="57">
        <v>1</v>
      </c>
      <c r="E38" s="43" t="s">
        <v>102</v>
      </c>
      <c r="F38" s="42">
        <v>40000</v>
      </c>
      <c r="G38" s="28" t="s">
        <v>29</v>
      </c>
      <c r="H38" s="43" t="s">
        <v>62</v>
      </c>
      <c r="I38" s="43" t="s">
        <v>62</v>
      </c>
      <c r="J38" s="43" t="s">
        <v>62</v>
      </c>
      <c r="K38" s="43" t="s">
        <v>62</v>
      </c>
      <c r="L38" s="28"/>
      <c r="M38" s="43"/>
      <c r="N38" s="43"/>
      <c r="O38" s="43"/>
      <c r="P38" s="42" t="s">
        <v>31</v>
      </c>
      <c r="Q38" s="46" t="s">
        <v>32</v>
      </c>
      <c r="R38" s="43"/>
      <c r="S38" s="52">
        <v>50000</v>
      </c>
      <c r="T38" s="53">
        <v>42500</v>
      </c>
      <c r="U38" s="54">
        <v>2500</v>
      </c>
      <c r="V38" s="42" t="s">
        <v>92</v>
      </c>
      <c r="W38" s="58"/>
      <c r="X38" s="51">
        <v>20</v>
      </c>
    </row>
    <row r="39" spans="1:24" ht="60">
      <c r="A39" s="23">
        <v>32</v>
      </c>
      <c r="B39" s="38" t="s">
        <v>103</v>
      </c>
      <c r="C39" s="57"/>
      <c r="D39" s="57">
        <v>1</v>
      </c>
      <c r="E39" s="43" t="s">
        <v>104</v>
      </c>
      <c r="F39" s="42">
        <v>36000</v>
      </c>
      <c r="G39" s="28" t="s">
        <v>29</v>
      </c>
      <c r="H39" s="43" t="s">
        <v>62</v>
      </c>
      <c r="I39" s="43" t="s">
        <v>62</v>
      </c>
      <c r="J39" s="43" t="s">
        <v>62</v>
      </c>
      <c r="K39" s="43" t="s">
        <v>62</v>
      </c>
      <c r="L39" s="28"/>
      <c r="M39" s="43"/>
      <c r="N39" s="43"/>
      <c r="O39" s="43"/>
      <c r="P39" s="42" t="s">
        <v>31</v>
      </c>
      <c r="Q39" s="46" t="s">
        <v>32</v>
      </c>
      <c r="R39" s="43"/>
      <c r="S39" s="52">
        <v>50000</v>
      </c>
      <c r="T39" s="53">
        <v>42500</v>
      </c>
      <c r="U39" s="54">
        <v>2500</v>
      </c>
      <c r="V39" s="42" t="s">
        <v>92</v>
      </c>
      <c r="W39" s="58"/>
      <c r="X39" s="51">
        <v>20</v>
      </c>
    </row>
    <row r="40" spans="1:24" ht="60">
      <c r="A40" s="23">
        <v>33</v>
      </c>
      <c r="B40" s="38" t="s">
        <v>105</v>
      </c>
      <c r="C40" s="57"/>
      <c r="D40" s="57">
        <v>1</v>
      </c>
      <c r="E40" s="43" t="s">
        <v>106</v>
      </c>
      <c r="F40" s="42">
        <v>50000</v>
      </c>
      <c r="G40" s="28" t="s">
        <v>29</v>
      </c>
      <c r="H40" s="43" t="s">
        <v>62</v>
      </c>
      <c r="I40" s="43" t="s">
        <v>62</v>
      </c>
      <c r="J40" s="43" t="s">
        <v>62</v>
      </c>
      <c r="K40" s="43" t="s">
        <v>62</v>
      </c>
      <c r="L40" s="28"/>
      <c r="M40" s="43"/>
      <c r="N40" s="43"/>
      <c r="O40" s="43"/>
      <c r="P40" s="42" t="s">
        <v>31</v>
      </c>
      <c r="Q40" s="46" t="s">
        <v>32</v>
      </c>
      <c r="R40" s="43"/>
      <c r="S40" s="52">
        <v>50000</v>
      </c>
      <c r="T40" s="53">
        <v>42500</v>
      </c>
      <c r="U40" s="54">
        <v>2500</v>
      </c>
      <c r="V40" s="42" t="s">
        <v>92</v>
      </c>
      <c r="W40" s="58"/>
      <c r="X40" s="51">
        <v>20</v>
      </c>
    </row>
    <row r="41" spans="1:24" ht="60">
      <c r="A41" s="23">
        <v>34</v>
      </c>
      <c r="B41" s="38" t="s">
        <v>107</v>
      </c>
      <c r="C41" s="57">
        <v>1</v>
      </c>
      <c r="D41" s="57"/>
      <c r="E41" s="43" t="s">
        <v>108</v>
      </c>
      <c r="F41" s="42">
        <v>18000</v>
      </c>
      <c r="G41" s="28" t="s">
        <v>29</v>
      </c>
      <c r="H41" s="43" t="s">
        <v>62</v>
      </c>
      <c r="I41" s="43" t="s">
        <v>62</v>
      </c>
      <c r="J41" s="43" t="s">
        <v>62</v>
      </c>
      <c r="K41" s="43" t="s">
        <v>62</v>
      </c>
      <c r="L41" s="28"/>
      <c r="M41" s="43"/>
      <c r="N41" s="43"/>
      <c r="O41" s="43"/>
      <c r="P41" s="42" t="s">
        <v>31</v>
      </c>
      <c r="Q41" s="46" t="s">
        <v>32</v>
      </c>
      <c r="R41" s="43"/>
      <c r="S41" s="52">
        <v>40000</v>
      </c>
      <c r="T41" s="53">
        <v>34000</v>
      </c>
      <c r="U41" s="54">
        <v>2000</v>
      </c>
      <c r="V41" s="42" t="s">
        <v>92</v>
      </c>
      <c r="W41" s="58"/>
      <c r="X41" s="51">
        <v>20</v>
      </c>
    </row>
    <row r="42" spans="1:24" ht="75">
      <c r="A42" s="23">
        <v>35</v>
      </c>
      <c r="B42" s="38" t="s">
        <v>109</v>
      </c>
      <c r="C42" s="57"/>
      <c r="D42" s="57">
        <v>1</v>
      </c>
      <c r="E42" s="43" t="s">
        <v>110</v>
      </c>
      <c r="F42" s="42">
        <v>40000</v>
      </c>
      <c r="G42" s="28" t="s">
        <v>29</v>
      </c>
      <c r="H42" s="43" t="s">
        <v>62</v>
      </c>
      <c r="I42" s="43" t="s">
        <v>62</v>
      </c>
      <c r="J42" s="43" t="s">
        <v>62</v>
      </c>
      <c r="K42" s="43" t="s">
        <v>62</v>
      </c>
      <c r="L42" s="28"/>
      <c r="M42" s="43"/>
      <c r="N42" s="43"/>
      <c r="O42" s="43"/>
      <c r="P42" s="42" t="s">
        <v>31</v>
      </c>
      <c r="Q42" s="46" t="s">
        <v>40</v>
      </c>
      <c r="R42" s="43"/>
      <c r="S42" s="52">
        <v>50000</v>
      </c>
      <c r="T42" s="53">
        <v>42500</v>
      </c>
      <c r="U42" s="54">
        <v>2500</v>
      </c>
      <c r="V42" s="42" t="s">
        <v>92</v>
      </c>
      <c r="W42" s="58"/>
      <c r="X42" s="51">
        <v>20</v>
      </c>
    </row>
    <row r="43" spans="1:24">
      <c r="S43">
        <f>SUM(S8:S42)</f>
        <v>1550000</v>
      </c>
      <c r="T43">
        <f t="shared" ref="T43:U43" si="0">SUM(T8:T42)</f>
        <v>1322500</v>
      </c>
      <c r="U43">
        <f t="shared" si="0"/>
        <v>72500</v>
      </c>
    </row>
    <row r="46" spans="1:24">
      <c r="Q46">
        <f>1232500+90000</f>
        <v>1322500</v>
      </c>
    </row>
    <row r="47" spans="1:24">
      <c r="R47">
        <f>1232500/85*100</f>
        <v>1450000</v>
      </c>
    </row>
    <row r="48" spans="1:24">
      <c r="R48">
        <f>R47*0.85</f>
        <v>1232500</v>
      </c>
      <c r="S48">
        <f>90000*0.05</f>
        <v>4500</v>
      </c>
    </row>
    <row r="49" spans="18:19">
      <c r="R49">
        <f>R47*0.1</f>
        <v>145000</v>
      </c>
      <c r="S49">
        <f>90000-4500</f>
        <v>85500</v>
      </c>
    </row>
    <row r="50" spans="18:19">
      <c r="R50">
        <f>R48+R49</f>
        <v>1377500</v>
      </c>
    </row>
  </sheetData>
  <mergeCells count="27">
    <mergeCell ref="A1:X1"/>
    <mergeCell ref="A2:X2"/>
    <mergeCell ref="A3:X3"/>
    <mergeCell ref="A5:A6"/>
    <mergeCell ref="B5:B6"/>
    <mergeCell ref="C5:C6"/>
    <mergeCell ref="D5:D6"/>
    <mergeCell ref="E5:E6"/>
    <mergeCell ref="F5:F7"/>
    <mergeCell ref="G5:G6"/>
    <mergeCell ref="S5:S7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X5:X6"/>
    <mergeCell ref="R5:R6"/>
    <mergeCell ref="T5:T6"/>
    <mergeCell ref="U5:U6"/>
    <mergeCell ref="V5:V6"/>
    <mergeCell ref="W5:W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5"/>
  <sheetViews>
    <sheetView topLeftCell="F39" workbookViewId="0">
      <selection activeCell="T45" sqref="T45:U45"/>
    </sheetView>
  </sheetViews>
  <sheetFormatPr defaultRowHeight="15"/>
  <sheetData>
    <row r="1" spans="1:25" ht="16.5">
      <c r="A1" s="680" t="s">
        <v>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2"/>
    </row>
    <row r="2" spans="1:25" ht="16.5">
      <c r="A2" s="680" t="s">
        <v>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2"/>
    </row>
    <row r="3" spans="1:25" ht="16.5">
      <c r="A3" s="680" t="s">
        <v>1026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2"/>
    </row>
    <row r="4" spans="1:25">
      <c r="A4" s="683" t="s">
        <v>3</v>
      </c>
      <c r="B4" s="686" t="s">
        <v>4</v>
      </c>
      <c r="C4" s="689" t="s">
        <v>5</v>
      </c>
      <c r="D4" s="689" t="s">
        <v>6</v>
      </c>
      <c r="E4" s="683" t="s">
        <v>7</v>
      </c>
      <c r="F4" s="692" t="s">
        <v>8</v>
      </c>
      <c r="G4" s="695" t="s">
        <v>9</v>
      </c>
      <c r="H4" s="695" t="s">
        <v>10</v>
      </c>
      <c r="I4" s="695" t="s">
        <v>11</v>
      </c>
      <c r="J4" s="695" t="s">
        <v>12</v>
      </c>
      <c r="K4" s="677" t="s">
        <v>13</v>
      </c>
      <c r="L4" s="677" t="s">
        <v>14</v>
      </c>
      <c r="M4" s="677" t="s">
        <v>15</v>
      </c>
      <c r="N4" s="677" t="s">
        <v>16</v>
      </c>
      <c r="O4" s="677" t="s">
        <v>17</v>
      </c>
      <c r="P4" s="701" t="s">
        <v>18</v>
      </c>
      <c r="Q4" s="701" t="s">
        <v>19</v>
      </c>
      <c r="R4" s="701" t="s">
        <v>20</v>
      </c>
      <c r="S4" s="704" t="s">
        <v>21</v>
      </c>
      <c r="T4" s="704" t="s">
        <v>22</v>
      </c>
      <c r="U4" s="704" t="s">
        <v>1027</v>
      </c>
      <c r="V4" s="707" t="s">
        <v>23</v>
      </c>
      <c r="W4" s="710" t="s">
        <v>24</v>
      </c>
      <c r="X4" s="710" t="s">
        <v>1028</v>
      </c>
      <c r="Y4" s="698" t="s">
        <v>26</v>
      </c>
    </row>
    <row r="5" spans="1:25">
      <c r="A5" s="684"/>
      <c r="B5" s="687"/>
      <c r="C5" s="690"/>
      <c r="D5" s="690"/>
      <c r="E5" s="684"/>
      <c r="F5" s="693"/>
      <c r="G5" s="696"/>
      <c r="H5" s="696"/>
      <c r="I5" s="696"/>
      <c r="J5" s="696"/>
      <c r="K5" s="678"/>
      <c r="L5" s="678"/>
      <c r="M5" s="678"/>
      <c r="N5" s="678"/>
      <c r="O5" s="678"/>
      <c r="P5" s="702"/>
      <c r="Q5" s="702"/>
      <c r="R5" s="702"/>
      <c r="S5" s="705"/>
      <c r="T5" s="705"/>
      <c r="U5" s="705"/>
      <c r="V5" s="708"/>
      <c r="W5" s="711"/>
      <c r="X5" s="711"/>
      <c r="Y5" s="699"/>
    </row>
    <row r="6" spans="1:25">
      <c r="A6" s="684"/>
      <c r="B6" s="687"/>
      <c r="C6" s="690"/>
      <c r="D6" s="690"/>
      <c r="E6" s="684"/>
      <c r="F6" s="693"/>
      <c r="G6" s="696"/>
      <c r="H6" s="696"/>
      <c r="I6" s="696"/>
      <c r="J6" s="696"/>
      <c r="K6" s="678"/>
      <c r="L6" s="678"/>
      <c r="M6" s="678"/>
      <c r="N6" s="678"/>
      <c r="O6" s="678"/>
      <c r="P6" s="702"/>
      <c r="Q6" s="702"/>
      <c r="R6" s="702"/>
      <c r="S6" s="705"/>
      <c r="T6" s="705"/>
      <c r="U6" s="705"/>
      <c r="V6" s="708"/>
      <c r="W6" s="711"/>
      <c r="X6" s="711"/>
      <c r="Y6" s="699"/>
    </row>
    <row r="7" spans="1:25">
      <c r="A7" s="684"/>
      <c r="B7" s="687"/>
      <c r="C7" s="690"/>
      <c r="D7" s="690"/>
      <c r="E7" s="684"/>
      <c r="F7" s="693"/>
      <c r="G7" s="696"/>
      <c r="H7" s="696"/>
      <c r="I7" s="696"/>
      <c r="J7" s="696"/>
      <c r="K7" s="678"/>
      <c r="L7" s="678"/>
      <c r="M7" s="678"/>
      <c r="N7" s="678"/>
      <c r="O7" s="678"/>
      <c r="P7" s="702"/>
      <c r="Q7" s="702"/>
      <c r="R7" s="702"/>
      <c r="S7" s="705"/>
      <c r="T7" s="705"/>
      <c r="U7" s="705"/>
      <c r="V7" s="708"/>
      <c r="W7" s="711"/>
      <c r="X7" s="711"/>
      <c r="Y7" s="699"/>
    </row>
    <row r="8" spans="1:25">
      <c r="A8" s="685"/>
      <c r="B8" s="688"/>
      <c r="C8" s="691"/>
      <c r="D8" s="691"/>
      <c r="E8" s="685"/>
      <c r="F8" s="694"/>
      <c r="G8" s="697"/>
      <c r="H8" s="697"/>
      <c r="I8" s="697"/>
      <c r="J8" s="697"/>
      <c r="K8" s="679"/>
      <c r="L8" s="679"/>
      <c r="M8" s="679"/>
      <c r="N8" s="679"/>
      <c r="O8" s="679"/>
      <c r="P8" s="703"/>
      <c r="Q8" s="703"/>
      <c r="R8" s="703"/>
      <c r="S8" s="706"/>
      <c r="T8" s="706"/>
      <c r="U8" s="706"/>
      <c r="V8" s="709"/>
      <c r="W8" s="712"/>
      <c r="X8" s="712"/>
      <c r="Y8" s="700"/>
    </row>
    <row r="9" spans="1:25" ht="90">
      <c r="A9" s="228">
        <v>1</v>
      </c>
      <c r="B9" s="229" t="s">
        <v>931</v>
      </c>
      <c r="C9" s="34"/>
      <c r="D9" s="43">
        <v>1</v>
      </c>
      <c r="E9" s="230" t="s">
        <v>932</v>
      </c>
      <c r="F9" s="230" t="s">
        <v>933</v>
      </c>
      <c r="G9" s="61" t="s">
        <v>57</v>
      </c>
      <c r="H9" s="230" t="s">
        <v>514</v>
      </c>
      <c r="I9" s="230" t="s">
        <v>514</v>
      </c>
      <c r="J9" s="230" t="s">
        <v>932</v>
      </c>
      <c r="K9" s="28" t="s">
        <v>934</v>
      </c>
      <c r="L9" s="34"/>
      <c r="M9" s="34"/>
      <c r="N9" s="34"/>
      <c r="O9" s="34"/>
      <c r="P9" s="28" t="s">
        <v>31</v>
      </c>
      <c r="Q9" s="28" t="s">
        <v>40</v>
      </c>
      <c r="R9" s="34"/>
      <c r="S9" s="36">
        <v>70000</v>
      </c>
      <c r="T9" s="36">
        <f>S9*0.85</f>
        <v>59500</v>
      </c>
      <c r="U9" s="36">
        <f>S9*0.1</f>
        <v>7000</v>
      </c>
      <c r="V9" s="36">
        <f>S9*0.05</f>
        <v>3500</v>
      </c>
      <c r="W9" s="230" t="s">
        <v>935</v>
      </c>
      <c r="X9" s="34"/>
      <c r="Y9" s="34">
        <v>20</v>
      </c>
    </row>
    <row r="10" spans="1:25" ht="90">
      <c r="A10" s="228">
        <v>2</v>
      </c>
      <c r="B10" s="229" t="s">
        <v>936</v>
      </c>
      <c r="C10" s="34"/>
      <c r="D10" s="43">
        <v>1</v>
      </c>
      <c r="E10" s="230" t="s">
        <v>937</v>
      </c>
      <c r="F10" s="230" t="s">
        <v>938</v>
      </c>
      <c r="G10" s="61" t="s">
        <v>57</v>
      </c>
      <c r="H10" s="230" t="s">
        <v>939</v>
      </c>
      <c r="I10" s="230" t="s">
        <v>940</v>
      </c>
      <c r="J10" s="230" t="s">
        <v>937</v>
      </c>
      <c r="K10" s="28" t="s">
        <v>934</v>
      </c>
      <c r="L10" s="34"/>
      <c r="M10" s="34"/>
      <c r="N10" s="34"/>
      <c r="O10" s="34"/>
      <c r="P10" s="28" t="s">
        <v>31</v>
      </c>
      <c r="Q10" s="28" t="s">
        <v>32</v>
      </c>
      <c r="R10" s="34"/>
      <c r="S10" s="36">
        <v>60000</v>
      </c>
      <c r="T10" s="36">
        <f t="shared" ref="T10:T44" si="0">S10*0.85</f>
        <v>51000</v>
      </c>
      <c r="U10" s="36">
        <f t="shared" ref="U10:U44" si="1">S10*0.1</f>
        <v>6000</v>
      </c>
      <c r="V10" s="36">
        <f t="shared" ref="V10:V44" si="2">S10*0.05</f>
        <v>3000</v>
      </c>
      <c r="W10" s="230" t="s">
        <v>935</v>
      </c>
      <c r="X10" s="34"/>
      <c r="Y10" s="34">
        <v>20</v>
      </c>
    </row>
    <row r="11" spans="1:25" ht="90">
      <c r="A11" s="228">
        <v>3</v>
      </c>
      <c r="B11" s="229" t="s">
        <v>941</v>
      </c>
      <c r="C11" s="34">
        <v>1</v>
      </c>
      <c r="D11" s="34"/>
      <c r="E11" s="230" t="s">
        <v>942</v>
      </c>
      <c r="F11" s="230" t="s">
        <v>938</v>
      </c>
      <c r="G11" s="61" t="s">
        <v>57</v>
      </c>
      <c r="H11" s="230" t="s">
        <v>940</v>
      </c>
      <c r="I11" s="230" t="s">
        <v>943</v>
      </c>
      <c r="J11" s="230" t="s">
        <v>942</v>
      </c>
      <c r="K11" s="28" t="s">
        <v>934</v>
      </c>
      <c r="L11" s="34"/>
      <c r="M11" s="34"/>
      <c r="N11" s="34"/>
      <c r="O11" s="34"/>
      <c r="P11" s="28" t="s">
        <v>31</v>
      </c>
      <c r="Q11" s="28" t="s">
        <v>32</v>
      </c>
      <c r="R11" s="34"/>
      <c r="S11" s="36">
        <v>100000</v>
      </c>
      <c r="T11" s="36">
        <f t="shared" si="0"/>
        <v>85000</v>
      </c>
      <c r="U11" s="36">
        <f t="shared" si="1"/>
        <v>10000</v>
      </c>
      <c r="V11" s="36">
        <f t="shared" si="2"/>
        <v>5000</v>
      </c>
      <c r="W11" s="230" t="s">
        <v>935</v>
      </c>
      <c r="X11" s="34"/>
      <c r="Y11" s="34">
        <v>20</v>
      </c>
    </row>
    <row r="12" spans="1:25" ht="75">
      <c r="A12" s="228">
        <v>4</v>
      </c>
      <c r="B12" s="229" t="s">
        <v>944</v>
      </c>
      <c r="C12" s="34"/>
      <c r="D12" s="43">
        <v>1</v>
      </c>
      <c r="E12" s="230" t="s">
        <v>945</v>
      </c>
      <c r="F12" s="230" t="s">
        <v>946</v>
      </c>
      <c r="G12" s="61" t="s">
        <v>57</v>
      </c>
      <c r="H12" s="230" t="s">
        <v>514</v>
      </c>
      <c r="I12" s="230" t="s">
        <v>514</v>
      </c>
      <c r="J12" s="230" t="s">
        <v>945</v>
      </c>
      <c r="K12" s="28" t="s">
        <v>934</v>
      </c>
      <c r="L12" s="34"/>
      <c r="M12" s="34"/>
      <c r="N12" s="34"/>
      <c r="O12" s="34"/>
      <c r="P12" s="28" t="s">
        <v>69</v>
      </c>
      <c r="Q12" s="28" t="s">
        <v>32</v>
      </c>
      <c r="R12" s="34"/>
      <c r="S12" s="36">
        <v>60000</v>
      </c>
      <c r="T12" s="36">
        <f t="shared" si="0"/>
        <v>51000</v>
      </c>
      <c r="U12" s="36">
        <f t="shared" si="1"/>
        <v>6000</v>
      </c>
      <c r="V12" s="36">
        <f t="shared" si="2"/>
        <v>3000</v>
      </c>
      <c r="W12" s="230" t="s">
        <v>935</v>
      </c>
      <c r="X12" s="34"/>
      <c r="Y12" s="34">
        <v>20</v>
      </c>
    </row>
    <row r="13" spans="1:25" ht="60">
      <c r="A13" s="228">
        <v>5</v>
      </c>
      <c r="B13" s="229" t="s">
        <v>947</v>
      </c>
      <c r="C13" s="34"/>
      <c r="D13" s="43">
        <v>1</v>
      </c>
      <c r="E13" s="230" t="s">
        <v>948</v>
      </c>
      <c r="F13" s="230" t="s">
        <v>938</v>
      </c>
      <c r="G13" s="61" t="s">
        <v>57</v>
      </c>
      <c r="H13" s="230" t="s">
        <v>514</v>
      </c>
      <c r="I13" s="230" t="s">
        <v>514</v>
      </c>
      <c r="J13" s="230" t="s">
        <v>948</v>
      </c>
      <c r="K13" s="28" t="s">
        <v>934</v>
      </c>
      <c r="L13" s="34"/>
      <c r="M13" s="34"/>
      <c r="N13" s="34"/>
      <c r="O13" s="34"/>
      <c r="P13" s="28" t="s">
        <v>339</v>
      </c>
      <c r="Q13" s="28" t="s">
        <v>32</v>
      </c>
      <c r="R13" s="34"/>
      <c r="S13" s="36">
        <v>60000</v>
      </c>
      <c r="T13" s="36">
        <f t="shared" si="0"/>
        <v>51000</v>
      </c>
      <c r="U13" s="36">
        <f t="shared" si="1"/>
        <v>6000</v>
      </c>
      <c r="V13" s="36">
        <f t="shared" si="2"/>
        <v>3000</v>
      </c>
      <c r="W13" s="230" t="s">
        <v>935</v>
      </c>
      <c r="X13" s="34"/>
      <c r="Y13" s="34">
        <v>20</v>
      </c>
    </row>
    <row r="14" spans="1:25" ht="75">
      <c r="A14" s="228">
        <v>6</v>
      </c>
      <c r="B14" s="229" t="s">
        <v>949</v>
      </c>
      <c r="C14" s="34"/>
      <c r="D14" s="43">
        <v>1</v>
      </c>
      <c r="E14" s="43" t="s">
        <v>950</v>
      </c>
      <c r="F14" s="230" t="s">
        <v>951</v>
      </c>
      <c r="G14" s="61" t="s">
        <v>57</v>
      </c>
      <c r="H14" s="230" t="s">
        <v>514</v>
      </c>
      <c r="I14" s="230" t="s">
        <v>514</v>
      </c>
      <c r="J14" s="43" t="s">
        <v>950</v>
      </c>
      <c r="K14" s="28" t="s">
        <v>934</v>
      </c>
      <c r="L14" s="34"/>
      <c r="M14" s="34"/>
      <c r="N14" s="34"/>
      <c r="O14" s="34"/>
      <c r="P14" s="28" t="s">
        <v>31</v>
      </c>
      <c r="Q14" s="28" t="s">
        <v>32</v>
      </c>
      <c r="R14" s="34"/>
      <c r="S14" s="36">
        <v>100000</v>
      </c>
      <c r="T14" s="36">
        <f t="shared" si="0"/>
        <v>85000</v>
      </c>
      <c r="U14" s="36">
        <f t="shared" si="1"/>
        <v>10000</v>
      </c>
      <c r="V14" s="36">
        <f t="shared" si="2"/>
        <v>5000</v>
      </c>
      <c r="W14" s="230" t="s">
        <v>935</v>
      </c>
      <c r="X14" s="34"/>
      <c r="Y14" s="34">
        <v>20</v>
      </c>
    </row>
    <row r="15" spans="1:25" ht="60">
      <c r="A15" s="228">
        <v>7</v>
      </c>
      <c r="B15" s="229" t="s">
        <v>952</v>
      </c>
      <c r="C15" s="34"/>
      <c r="D15" s="43">
        <v>1</v>
      </c>
      <c r="E15" s="230" t="s">
        <v>953</v>
      </c>
      <c r="F15" s="230" t="s">
        <v>951</v>
      </c>
      <c r="G15" s="61" t="s">
        <v>57</v>
      </c>
      <c r="H15" s="230" t="s">
        <v>514</v>
      </c>
      <c r="I15" s="230" t="s">
        <v>514</v>
      </c>
      <c r="J15" s="230" t="s">
        <v>953</v>
      </c>
      <c r="K15" s="28" t="s">
        <v>934</v>
      </c>
      <c r="L15" s="34"/>
      <c r="M15" s="34"/>
      <c r="N15" s="34"/>
      <c r="O15" s="34"/>
      <c r="P15" s="28" t="s">
        <v>31</v>
      </c>
      <c r="Q15" s="28" t="s">
        <v>40</v>
      </c>
      <c r="R15" s="34"/>
      <c r="S15" s="36">
        <v>70000</v>
      </c>
      <c r="T15" s="36">
        <f t="shared" si="0"/>
        <v>59500</v>
      </c>
      <c r="U15" s="36">
        <f t="shared" si="1"/>
        <v>7000</v>
      </c>
      <c r="V15" s="36">
        <f t="shared" si="2"/>
        <v>3500</v>
      </c>
      <c r="W15" s="230" t="s">
        <v>935</v>
      </c>
      <c r="X15" s="34"/>
      <c r="Y15" s="34">
        <v>20</v>
      </c>
    </row>
    <row r="16" spans="1:25" ht="90">
      <c r="A16" s="228">
        <v>8</v>
      </c>
      <c r="B16" s="231" t="s">
        <v>954</v>
      </c>
      <c r="C16" s="34"/>
      <c r="D16" s="43">
        <v>1</v>
      </c>
      <c r="E16" s="43" t="s">
        <v>955</v>
      </c>
      <c r="F16" s="230" t="s">
        <v>938</v>
      </c>
      <c r="G16" s="61" t="s">
        <v>57</v>
      </c>
      <c r="H16" s="230" t="s">
        <v>514</v>
      </c>
      <c r="I16" s="230" t="s">
        <v>514</v>
      </c>
      <c r="J16" s="43" t="s">
        <v>955</v>
      </c>
      <c r="K16" s="28" t="s">
        <v>934</v>
      </c>
      <c r="L16" s="34"/>
      <c r="M16" s="34"/>
      <c r="N16" s="34"/>
      <c r="O16" s="34"/>
      <c r="P16" s="28" t="s">
        <v>31</v>
      </c>
      <c r="Q16" s="28" t="s">
        <v>32</v>
      </c>
      <c r="R16" s="34"/>
      <c r="S16" s="36">
        <v>100000</v>
      </c>
      <c r="T16" s="36">
        <f t="shared" si="0"/>
        <v>85000</v>
      </c>
      <c r="U16" s="36">
        <f t="shared" si="1"/>
        <v>10000</v>
      </c>
      <c r="V16" s="36">
        <f t="shared" si="2"/>
        <v>5000</v>
      </c>
      <c r="W16" s="230" t="s">
        <v>935</v>
      </c>
      <c r="X16" s="34"/>
      <c r="Y16" s="34">
        <v>20</v>
      </c>
    </row>
    <row r="17" spans="1:25" ht="75">
      <c r="A17" s="228">
        <v>9</v>
      </c>
      <c r="B17" s="229" t="s">
        <v>956</v>
      </c>
      <c r="C17" s="34"/>
      <c r="D17" s="43">
        <v>1</v>
      </c>
      <c r="E17" s="43" t="s">
        <v>957</v>
      </c>
      <c r="F17" s="230" t="s">
        <v>958</v>
      </c>
      <c r="G17" s="61" t="s">
        <v>57</v>
      </c>
      <c r="H17" s="230" t="s">
        <v>514</v>
      </c>
      <c r="I17" s="230" t="s">
        <v>514</v>
      </c>
      <c r="J17" s="43" t="s">
        <v>957</v>
      </c>
      <c r="K17" s="28" t="s">
        <v>934</v>
      </c>
      <c r="L17" s="34"/>
      <c r="M17" s="34"/>
      <c r="N17" s="34"/>
      <c r="O17" s="34"/>
      <c r="P17" s="28" t="s">
        <v>31</v>
      </c>
      <c r="Q17" s="28" t="s">
        <v>32</v>
      </c>
      <c r="R17" s="34"/>
      <c r="S17" s="36">
        <v>70000</v>
      </c>
      <c r="T17" s="36">
        <f t="shared" si="0"/>
        <v>59500</v>
      </c>
      <c r="U17" s="36">
        <f t="shared" si="1"/>
        <v>7000</v>
      </c>
      <c r="V17" s="36">
        <f t="shared" si="2"/>
        <v>3500</v>
      </c>
      <c r="W17" s="230" t="s">
        <v>935</v>
      </c>
      <c r="X17" s="34"/>
      <c r="Y17" s="34">
        <v>20</v>
      </c>
    </row>
    <row r="18" spans="1:25" ht="75">
      <c r="A18" s="228">
        <v>10</v>
      </c>
      <c r="B18" s="229" t="s">
        <v>959</v>
      </c>
      <c r="C18" s="34"/>
      <c r="D18" s="43">
        <v>1</v>
      </c>
      <c r="E18" s="43" t="s">
        <v>960</v>
      </c>
      <c r="F18" s="230" t="s">
        <v>951</v>
      </c>
      <c r="G18" s="61" t="s">
        <v>57</v>
      </c>
      <c r="H18" s="230" t="s">
        <v>514</v>
      </c>
      <c r="I18" s="230" t="s">
        <v>514</v>
      </c>
      <c r="J18" s="43" t="s">
        <v>960</v>
      </c>
      <c r="K18" s="28" t="s">
        <v>934</v>
      </c>
      <c r="L18" s="34"/>
      <c r="M18" s="34"/>
      <c r="N18" s="34"/>
      <c r="O18" s="34"/>
      <c r="P18" s="28" t="s">
        <v>31</v>
      </c>
      <c r="Q18" s="28" t="s">
        <v>40</v>
      </c>
      <c r="R18" s="34"/>
      <c r="S18" s="36">
        <v>100000</v>
      </c>
      <c r="T18" s="36">
        <f t="shared" si="0"/>
        <v>85000</v>
      </c>
      <c r="U18" s="36">
        <f t="shared" si="1"/>
        <v>10000</v>
      </c>
      <c r="V18" s="36">
        <f t="shared" si="2"/>
        <v>5000</v>
      </c>
      <c r="W18" s="230" t="s">
        <v>935</v>
      </c>
      <c r="X18" s="34"/>
      <c r="Y18" s="34">
        <v>20</v>
      </c>
    </row>
    <row r="19" spans="1:25" ht="75">
      <c r="A19" s="228">
        <v>11</v>
      </c>
      <c r="B19" s="229" t="s">
        <v>961</v>
      </c>
      <c r="C19" s="34"/>
      <c r="D19" s="43">
        <v>1</v>
      </c>
      <c r="E19" s="43" t="s">
        <v>962</v>
      </c>
      <c r="F19" s="230" t="s">
        <v>963</v>
      </c>
      <c r="G19" s="61" t="s">
        <v>57</v>
      </c>
      <c r="H19" s="230" t="s">
        <v>939</v>
      </c>
      <c r="I19" s="230" t="s">
        <v>940</v>
      </c>
      <c r="J19" s="43" t="s">
        <v>962</v>
      </c>
      <c r="K19" s="28" t="s">
        <v>934</v>
      </c>
      <c r="L19" s="34"/>
      <c r="M19" s="34"/>
      <c r="N19" s="34"/>
      <c r="O19" s="34"/>
      <c r="P19" s="28" t="s">
        <v>31</v>
      </c>
      <c r="Q19" s="28" t="s">
        <v>40</v>
      </c>
      <c r="R19" s="34"/>
      <c r="S19" s="36">
        <v>60000</v>
      </c>
      <c r="T19" s="36">
        <f t="shared" si="0"/>
        <v>51000</v>
      </c>
      <c r="U19" s="36">
        <f t="shared" si="1"/>
        <v>6000</v>
      </c>
      <c r="V19" s="36">
        <f t="shared" si="2"/>
        <v>3000</v>
      </c>
      <c r="W19" s="230" t="s">
        <v>935</v>
      </c>
      <c r="X19" s="34"/>
      <c r="Y19" s="34">
        <v>20</v>
      </c>
    </row>
    <row r="20" spans="1:25" ht="75">
      <c r="A20" s="228">
        <v>12</v>
      </c>
      <c r="B20" s="229" t="s">
        <v>964</v>
      </c>
      <c r="C20" s="34"/>
      <c r="D20" s="43">
        <v>1</v>
      </c>
      <c r="E20" s="43" t="s">
        <v>965</v>
      </c>
      <c r="F20" s="230" t="s">
        <v>933</v>
      </c>
      <c r="G20" s="61" t="s">
        <v>57</v>
      </c>
      <c r="H20" s="230" t="s">
        <v>514</v>
      </c>
      <c r="I20" s="230" t="s">
        <v>514</v>
      </c>
      <c r="J20" s="43" t="s">
        <v>965</v>
      </c>
      <c r="K20" s="28" t="s">
        <v>934</v>
      </c>
      <c r="L20" s="34"/>
      <c r="M20" s="34"/>
      <c r="N20" s="34"/>
      <c r="O20" s="34"/>
      <c r="P20" s="28" t="s">
        <v>31</v>
      </c>
      <c r="Q20" s="28" t="s">
        <v>32</v>
      </c>
      <c r="R20" s="34"/>
      <c r="S20" s="36">
        <v>70000</v>
      </c>
      <c r="T20" s="36">
        <f t="shared" si="0"/>
        <v>59500</v>
      </c>
      <c r="U20" s="36">
        <f t="shared" si="1"/>
        <v>7000</v>
      </c>
      <c r="V20" s="36">
        <f t="shared" si="2"/>
        <v>3500</v>
      </c>
      <c r="W20" s="230" t="s">
        <v>935</v>
      </c>
      <c r="X20" s="34"/>
      <c r="Y20" s="34">
        <v>20</v>
      </c>
    </row>
    <row r="21" spans="1:25" ht="90">
      <c r="A21" s="228">
        <v>13</v>
      </c>
      <c r="B21" s="229" t="s">
        <v>966</v>
      </c>
      <c r="C21" s="34"/>
      <c r="D21" s="43">
        <v>1</v>
      </c>
      <c r="E21" s="43" t="s">
        <v>967</v>
      </c>
      <c r="F21" s="230" t="s">
        <v>968</v>
      </c>
      <c r="G21" s="61" t="s">
        <v>57</v>
      </c>
      <c r="H21" s="230" t="s">
        <v>940</v>
      </c>
      <c r="I21" s="230" t="s">
        <v>969</v>
      </c>
      <c r="J21" s="43" t="s">
        <v>967</v>
      </c>
      <c r="K21" s="28" t="s">
        <v>934</v>
      </c>
      <c r="L21" s="34"/>
      <c r="M21" s="34"/>
      <c r="N21" s="34"/>
      <c r="O21" s="34"/>
      <c r="P21" s="28" t="s">
        <v>31</v>
      </c>
      <c r="Q21" s="28" t="s">
        <v>32</v>
      </c>
      <c r="R21" s="34"/>
      <c r="S21" s="36">
        <v>60000</v>
      </c>
      <c r="T21" s="36">
        <f t="shared" si="0"/>
        <v>51000</v>
      </c>
      <c r="U21" s="36">
        <f t="shared" si="1"/>
        <v>6000</v>
      </c>
      <c r="V21" s="36">
        <f t="shared" si="2"/>
        <v>3000</v>
      </c>
      <c r="W21" s="230" t="s">
        <v>935</v>
      </c>
      <c r="X21" s="34"/>
      <c r="Y21" s="34">
        <v>20</v>
      </c>
    </row>
    <row r="22" spans="1:25" ht="90">
      <c r="A22" s="228">
        <v>14</v>
      </c>
      <c r="B22" s="229" t="s">
        <v>970</v>
      </c>
      <c r="C22" s="34"/>
      <c r="D22" s="43">
        <v>1</v>
      </c>
      <c r="E22" s="43" t="s">
        <v>971</v>
      </c>
      <c r="F22" s="230" t="s">
        <v>968</v>
      </c>
      <c r="G22" s="61" t="s">
        <v>57</v>
      </c>
      <c r="H22" s="230" t="s">
        <v>940</v>
      </c>
      <c r="I22" s="230" t="s">
        <v>969</v>
      </c>
      <c r="J22" s="43" t="s">
        <v>971</v>
      </c>
      <c r="K22" s="28" t="s">
        <v>934</v>
      </c>
      <c r="L22" s="34"/>
      <c r="M22" s="34"/>
      <c r="N22" s="34"/>
      <c r="O22" s="34"/>
      <c r="P22" s="28" t="s">
        <v>31</v>
      </c>
      <c r="Q22" s="28" t="s">
        <v>32</v>
      </c>
      <c r="R22" s="34"/>
      <c r="S22" s="36">
        <v>60000</v>
      </c>
      <c r="T22" s="36">
        <f t="shared" si="0"/>
        <v>51000</v>
      </c>
      <c r="U22" s="36">
        <f t="shared" si="1"/>
        <v>6000</v>
      </c>
      <c r="V22" s="36">
        <f t="shared" si="2"/>
        <v>3000</v>
      </c>
      <c r="W22" s="230" t="s">
        <v>935</v>
      </c>
      <c r="X22" s="34"/>
      <c r="Y22" s="34">
        <v>20</v>
      </c>
    </row>
    <row r="23" spans="1:25" ht="75">
      <c r="A23" s="228">
        <v>15</v>
      </c>
      <c r="B23" s="229" t="s">
        <v>972</v>
      </c>
      <c r="C23" s="34"/>
      <c r="D23" s="43">
        <v>1</v>
      </c>
      <c r="E23" s="43" t="s">
        <v>973</v>
      </c>
      <c r="F23" s="230" t="s">
        <v>938</v>
      </c>
      <c r="G23" s="61" t="s">
        <v>57</v>
      </c>
      <c r="H23" s="230" t="s">
        <v>514</v>
      </c>
      <c r="I23" s="230" t="s">
        <v>514</v>
      </c>
      <c r="J23" s="43" t="s">
        <v>973</v>
      </c>
      <c r="K23" s="28" t="s">
        <v>934</v>
      </c>
      <c r="L23" s="34"/>
      <c r="M23" s="34"/>
      <c r="N23" s="34"/>
      <c r="O23" s="34"/>
      <c r="P23" s="28" t="s">
        <v>31</v>
      </c>
      <c r="Q23" s="28" t="s">
        <v>40</v>
      </c>
      <c r="R23" s="34"/>
      <c r="S23" s="36">
        <v>60000</v>
      </c>
      <c r="T23" s="36">
        <f t="shared" si="0"/>
        <v>51000</v>
      </c>
      <c r="U23" s="36">
        <f t="shared" si="1"/>
        <v>6000</v>
      </c>
      <c r="V23" s="36">
        <f t="shared" si="2"/>
        <v>3000</v>
      </c>
      <c r="W23" s="230" t="s">
        <v>935</v>
      </c>
      <c r="X23" s="34"/>
      <c r="Y23" s="34">
        <v>20</v>
      </c>
    </row>
    <row r="24" spans="1:25" ht="45">
      <c r="A24" s="228">
        <v>16</v>
      </c>
      <c r="B24" s="229" t="s">
        <v>974</v>
      </c>
      <c r="C24" s="34"/>
      <c r="D24" s="43">
        <v>1</v>
      </c>
      <c r="E24" s="43" t="s">
        <v>953</v>
      </c>
      <c r="F24" s="230" t="s">
        <v>951</v>
      </c>
      <c r="G24" s="61" t="s">
        <v>57</v>
      </c>
      <c r="H24" s="230" t="s">
        <v>514</v>
      </c>
      <c r="I24" s="230" t="s">
        <v>514</v>
      </c>
      <c r="J24" s="43" t="s">
        <v>953</v>
      </c>
      <c r="K24" s="28" t="s">
        <v>934</v>
      </c>
      <c r="L24" s="34"/>
      <c r="M24" s="34"/>
      <c r="N24" s="34"/>
      <c r="O24" s="34"/>
      <c r="P24" s="28" t="s">
        <v>31</v>
      </c>
      <c r="Q24" s="28" t="s">
        <v>40</v>
      </c>
      <c r="R24" s="34"/>
      <c r="S24" s="36">
        <v>70000</v>
      </c>
      <c r="T24" s="36">
        <f t="shared" si="0"/>
        <v>59500</v>
      </c>
      <c r="U24" s="36">
        <f t="shared" si="1"/>
        <v>7000</v>
      </c>
      <c r="V24" s="36">
        <f t="shared" si="2"/>
        <v>3500</v>
      </c>
      <c r="W24" s="230" t="s">
        <v>935</v>
      </c>
      <c r="X24" s="34"/>
      <c r="Y24" s="34">
        <v>20</v>
      </c>
    </row>
    <row r="25" spans="1:25" ht="75">
      <c r="A25" s="228">
        <v>17</v>
      </c>
      <c r="B25" s="229" t="s">
        <v>975</v>
      </c>
      <c r="C25" s="34"/>
      <c r="D25" s="43">
        <v>1</v>
      </c>
      <c r="E25" s="43" t="s">
        <v>976</v>
      </c>
      <c r="F25" s="230" t="s">
        <v>977</v>
      </c>
      <c r="G25" s="61" t="s">
        <v>57</v>
      </c>
      <c r="H25" s="230" t="s">
        <v>940</v>
      </c>
      <c r="I25" s="230" t="s">
        <v>978</v>
      </c>
      <c r="J25" s="43" t="s">
        <v>976</v>
      </c>
      <c r="K25" s="28" t="s">
        <v>934</v>
      </c>
      <c r="L25" s="34"/>
      <c r="M25" s="34"/>
      <c r="N25" s="34"/>
      <c r="O25" s="34"/>
      <c r="P25" s="28" t="s">
        <v>31</v>
      </c>
      <c r="Q25" s="28" t="s">
        <v>32</v>
      </c>
      <c r="R25" s="34"/>
      <c r="S25" s="36">
        <v>60000</v>
      </c>
      <c r="T25" s="36">
        <f t="shared" si="0"/>
        <v>51000</v>
      </c>
      <c r="U25" s="36">
        <f t="shared" si="1"/>
        <v>6000</v>
      </c>
      <c r="V25" s="36">
        <f t="shared" si="2"/>
        <v>3000</v>
      </c>
      <c r="W25" s="230" t="s">
        <v>935</v>
      </c>
      <c r="X25" s="34"/>
      <c r="Y25" s="34">
        <v>20</v>
      </c>
    </row>
    <row r="26" spans="1:25" ht="75">
      <c r="A26" s="228">
        <v>18</v>
      </c>
      <c r="B26" s="229" t="s">
        <v>979</v>
      </c>
      <c r="C26" s="34"/>
      <c r="D26" s="43">
        <v>1</v>
      </c>
      <c r="E26" s="43" t="s">
        <v>980</v>
      </c>
      <c r="F26" s="230" t="s">
        <v>977</v>
      </c>
      <c r="G26" s="61" t="s">
        <v>57</v>
      </c>
      <c r="H26" s="230" t="s">
        <v>940</v>
      </c>
      <c r="I26" s="230" t="s">
        <v>978</v>
      </c>
      <c r="J26" s="43" t="s">
        <v>980</v>
      </c>
      <c r="K26" s="28" t="s">
        <v>934</v>
      </c>
      <c r="L26" s="34"/>
      <c r="M26" s="34"/>
      <c r="N26" s="34"/>
      <c r="O26" s="34"/>
      <c r="P26" s="28" t="s">
        <v>31</v>
      </c>
      <c r="Q26" s="28" t="s">
        <v>32</v>
      </c>
      <c r="R26" s="34"/>
      <c r="S26" s="36">
        <v>60000</v>
      </c>
      <c r="T26" s="36">
        <f t="shared" si="0"/>
        <v>51000</v>
      </c>
      <c r="U26" s="36">
        <f t="shared" si="1"/>
        <v>6000</v>
      </c>
      <c r="V26" s="36">
        <f t="shared" si="2"/>
        <v>3000</v>
      </c>
      <c r="W26" s="230" t="s">
        <v>935</v>
      </c>
      <c r="X26" s="34"/>
      <c r="Y26" s="34">
        <v>20</v>
      </c>
    </row>
    <row r="27" spans="1:25" ht="45">
      <c r="A27" s="228">
        <v>19</v>
      </c>
      <c r="B27" s="232" t="s">
        <v>981</v>
      </c>
      <c r="C27" s="34"/>
      <c r="D27" s="43">
        <v>1</v>
      </c>
      <c r="E27" s="43" t="s">
        <v>982</v>
      </c>
      <c r="F27" s="230" t="s">
        <v>951</v>
      </c>
      <c r="G27" s="61" t="s">
        <v>57</v>
      </c>
      <c r="H27" s="230" t="s">
        <v>983</v>
      </c>
      <c r="I27" s="230" t="s">
        <v>940</v>
      </c>
      <c r="J27" s="43" t="s">
        <v>982</v>
      </c>
      <c r="K27" s="28" t="s">
        <v>934</v>
      </c>
      <c r="L27" s="34"/>
      <c r="M27" s="34"/>
      <c r="N27" s="34"/>
      <c r="O27" s="34"/>
      <c r="P27" s="28" t="s">
        <v>31</v>
      </c>
      <c r="Q27" s="28" t="s">
        <v>32</v>
      </c>
      <c r="R27" s="34"/>
      <c r="S27" s="36">
        <v>60000</v>
      </c>
      <c r="T27" s="36">
        <f t="shared" si="0"/>
        <v>51000</v>
      </c>
      <c r="U27" s="36">
        <f t="shared" si="1"/>
        <v>6000</v>
      </c>
      <c r="V27" s="36">
        <f t="shared" si="2"/>
        <v>3000</v>
      </c>
      <c r="W27" s="230" t="s">
        <v>935</v>
      </c>
      <c r="X27" s="34"/>
      <c r="Y27" s="34">
        <v>20</v>
      </c>
    </row>
    <row r="28" spans="1:25" ht="105">
      <c r="A28" s="228">
        <v>20</v>
      </c>
      <c r="B28" s="229" t="s">
        <v>984</v>
      </c>
      <c r="C28" s="34"/>
      <c r="D28" s="43">
        <v>1</v>
      </c>
      <c r="E28" s="43" t="s">
        <v>985</v>
      </c>
      <c r="F28" s="230" t="s">
        <v>951</v>
      </c>
      <c r="G28" s="61" t="s">
        <v>57</v>
      </c>
      <c r="H28" s="230" t="s">
        <v>983</v>
      </c>
      <c r="I28" s="230" t="s">
        <v>940</v>
      </c>
      <c r="J28" s="43" t="s">
        <v>985</v>
      </c>
      <c r="K28" s="28" t="s">
        <v>934</v>
      </c>
      <c r="L28" s="34"/>
      <c r="M28" s="34"/>
      <c r="N28" s="34"/>
      <c r="O28" s="34"/>
      <c r="P28" s="28" t="s">
        <v>31</v>
      </c>
      <c r="Q28" s="28" t="s">
        <v>32</v>
      </c>
      <c r="R28" s="34"/>
      <c r="S28" s="36">
        <v>60000</v>
      </c>
      <c r="T28" s="36">
        <f t="shared" si="0"/>
        <v>51000</v>
      </c>
      <c r="U28" s="36">
        <f t="shared" si="1"/>
        <v>6000</v>
      </c>
      <c r="V28" s="36">
        <f t="shared" si="2"/>
        <v>3000</v>
      </c>
      <c r="W28" s="230" t="s">
        <v>935</v>
      </c>
      <c r="X28" s="34"/>
      <c r="Y28" s="34">
        <v>20</v>
      </c>
    </row>
    <row r="29" spans="1:25" ht="105">
      <c r="A29" s="228">
        <v>21</v>
      </c>
      <c r="B29" s="229" t="s">
        <v>986</v>
      </c>
      <c r="C29" s="34"/>
      <c r="D29" s="43">
        <v>1</v>
      </c>
      <c r="E29" s="43" t="s">
        <v>987</v>
      </c>
      <c r="F29" s="230" t="s">
        <v>951</v>
      </c>
      <c r="G29" s="61" t="s">
        <v>57</v>
      </c>
      <c r="H29" s="230" t="s">
        <v>940</v>
      </c>
      <c r="I29" s="230" t="s">
        <v>988</v>
      </c>
      <c r="J29" s="43" t="s">
        <v>987</v>
      </c>
      <c r="K29" s="28" t="s">
        <v>934</v>
      </c>
      <c r="L29" s="34"/>
      <c r="M29" s="34"/>
      <c r="N29" s="34"/>
      <c r="O29" s="34"/>
      <c r="P29" s="28" t="s">
        <v>31</v>
      </c>
      <c r="Q29" s="28" t="s">
        <v>32</v>
      </c>
      <c r="R29" s="34"/>
      <c r="S29" s="36">
        <v>60000</v>
      </c>
      <c r="T29" s="36">
        <f t="shared" si="0"/>
        <v>51000</v>
      </c>
      <c r="U29" s="36">
        <f t="shared" si="1"/>
        <v>6000</v>
      </c>
      <c r="V29" s="36">
        <f t="shared" si="2"/>
        <v>3000</v>
      </c>
      <c r="W29" s="230" t="s">
        <v>935</v>
      </c>
      <c r="X29" s="34"/>
      <c r="Y29" s="34">
        <v>20</v>
      </c>
    </row>
    <row r="30" spans="1:25" ht="90">
      <c r="A30" s="228">
        <v>22</v>
      </c>
      <c r="B30" s="229" t="s">
        <v>989</v>
      </c>
      <c r="C30" s="34"/>
      <c r="D30" s="43">
        <v>1</v>
      </c>
      <c r="E30" s="43" t="s">
        <v>990</v>
      </c>
      <c r="F30" s="230" t="s">
        <v>951</v>
      </c>
      <c r="G30" s="61" t="s">
        <v>57</v>
      </c>
      <c r="H30" s="230" t="s">
        <v>940</v>
      </c>
      <c r="I30" s="230" t="s">
        <v>991</v>
      </c>
      <c r="J30" s="43" t="s">
        <v>990</v>
      </c>
      <c r="K30" s="28" t="s">
        <v>934</v>
      </c>
      <c r="L30" s="34"/>
      <c r="M30" s="34"/>
      <c r="N30" s="34"/>
      <c r="O30" s="34"/>
      <c r="P30" s="28" t="s">
        <v>31</v>
      </c>
      <c r="Q30" s="28" t="s">
        <v>32</v>
      </c>
      <c r="R30" s="34"/>
      <c r="S30" s="36">
        <v>60000</v>
      </c>
      <c r="T30" s="36">
        <f t="shared" si="0"/>
        <v>51000</v>
      </c>
      <c r="U30" s="36">
        <f t="shared" si="1"/>
        <v>6000</v>
      </c>
      <c r="V30" s="36">
        <f t="shared" si="2"/>
        <v>3000</v>
      </c>
      <c r="W30" s="230" t="s">
        <v>935</v>
      </c>
      <c r="X30" s="34"/>
      <c r="Y30" s="34">
        <v>20</v>
      </c>
    </row>
    <row r="31" spans="1:25" ht="75">
      <c r="A31" s="228">
        <v>23</v>
      </c>
      <c r="B31" s="229" t="s">
        <v>992</v>
      </c>
      <c r="C31" s="34"/>
      <c r="D31" s="43">
        <v>1</v>
      </c>
      <c r="E31" s="43" t="s">
        <v>993</v>
      </c>
      <c r="F31" s="230" t="s">
        <v>938</v>
      </c>
      <c r="G31" s="61" t="s">
        <v>57</v>
      </c>
      <c r="H31" s="230" t="s">
        <v>514</v>
      </c>
      <c r="I31" s="230" t="s">
        <v>514</v>
      </c>
      <c r="J31" s="43" t="s">
        <v>993</v>
      </c>
      <c r="K31" s="28" t="s">
        <v>934</v>
      </c>
      <c r="L31" s="34"/>
      <c r="M31" s="34"/>
      <c r="N31" s="34"/>
      <c r="O31" s="34"/>
      <c r="P31" s="28" t="s">
        <v>31</v>
      </c>
      <c r="Q31" s="28" t="s">
        <v>40</v>
      </c>
      <c r="R31" s="34"/>
      <c r="S31" s="36">
        <v>70000</v>
      </c>
      <c r="T31" s="36">
        <f t="shared" si="0"/>
        <v>59500</v>
      </c>
      <c r="U31" s="36">
        <f t="shared" si="1"/>
        <v>7000</v>
      </c>
      <c r="V31" s="36">
        <f t="shared" si="2"/>
        <v>3500</v>
      </c>
      <c r="W31" s="230" t="s">
        <v>935</v>
      </c>
      <c r="X31" s="34"/>
      <c r="Y31" s="34">
        <v>20</v>
      </c>
    </row>
    <row r="32" spans="1:25" ht="75">
      <c r="A32" s="228">
        <v>24</v>
      </c>
      <c r="B32" s="229" t="s">
        <v>994</v>
      </c>
      <c r="C32" s="34"/>
      <c r="D32" s="43">
        <v>1</v>
      </c>
      <c r="E32" s="43" t="s">
        <v>995</v>
      </c>
      <c r="F32" s="230" t="s">
        <v>938</v>
      </c>
      <c r="G32" s="61" t="s">
        <v>57</v>
      </c>
      <c r="H32" s="230" t="s">
        <v>940</v>
      </c>
      <c r="I32" s="230" t="s">
        <v>996</v>
      </c>
      <c r="J32" s="43" t="s">
        <v>995</v>
      </c>
      <c r="K32" s="28" t="s">
        <v>934</v>
      </c>
      <c r="L32" s="34"/>
      <c r="M32" s="34"/>
      <c r="N32" s="34"/>
      <c r="O32" s="34"/>
      <c r="P32" s="28" t="s">
        <v>31</v>
      </c>
      <c r="Q32" s="28" t="s">
        <v>32</v>
      </c>
      <c r="R32" s="34"/>
      <c r="S32" s="36">
        <v>70000</v>
      </c>
      <c r="T32" s="36">
        <f t="shared" si="0"/>
        <v>59500</v>
      </c>
      <c r="U32" s="36">
        <f t="shared" si="1"/>
        <v>7000</v>
      </c>
      <c r="V32" s="36">
        <f t="shared" si="2"/>
        <v>3500</v>
      </c>
      <c r="W32" s="230" t="s">
        <v>935</v>
      </c>
      <c r="X32" s="34"/>
      <c r="Y32" s="34">
        <v>20</v>
      </c>
    </row>
    <row r="33" spans="1:25" ht="90">
      <c r="A33" s="228">
        <v>25</v>
      </c>
      <c r="B33" s="229" t="s">
        <v>997</v>
      </c>
      <c r="C33" s="34"/>
      <c r="D33" s="43">
        <v>1</v>
      </c>
      <c r="E33" s="43" t="s">
        <v>998</v>
      </c>
      <c r="F33" s="230" t="s">
        <v>963</v>
      </c>
      <c r="G33" s="61" t="s">
        <v>57</v>
      </c>
      <c r="H33" s="230" t="s">
        <v>514</v>
      </c>
      <c r="I33" s="230" t="s">
        <v>514</v>
      </c>
      <c r="J33" s="43" t="s">
        <v>998</v>
      </c>
      <c r="K33" s="28" t="s">
        <v>934</v>
      </c>
      <c r="L33" s="34"/>
      <c r="M33" s="34"/>
      <c r="N33" s="34"/>
      <c r="O33" s="34"/>
      <c r="P33" s="28" t="s">
        <v>31</v>
      </c>
      <c r="Q33" s="28" t="s">
        <v>32</v>
      </c>
      <c r="R33" s="34"/>
      <c r="S33" s="36">
        <v>100000</v>
      </c>
      <c r="T33" s="36">
        <f t="shared" si="0"/>
        <v>85000</v>
      </c>
      <c r="U33" s="36">
        <f t="shared" si="1"/>
        <v>10000</v>
      </c>
      <c r="V33" s="36">
        <f t="shared" si="2"/>
        <v>5000</v>
      </c>
      <c r="W33" s="230" t="s">
        <v>935</v>
      </c>
      <c r="X33" s="34"/>
      <c r="Y33" s="34">
        <v>20</v>
      </c>
    </row>
    <row r="34" spans="1:25" ht="90">
      <c r="A34" s="228">
        <v>26</v>
      </c>
      <c r="B34" s="229" t="s">
        <v>999</v>
      </c>
      <c r="C34" s="34"/>
      <c r="D34" s="43">
        <v>1</v>
      </c>
      <c r="E34" s="43" t="s">
        <v>1000</v>
      </c>
      <c r="F34" s="230" t="s">
        <v>938</v>
      </c>
      <c r="G34" s="61" t="s">
        <v>57</v>
      </c>
      <c r="H34" s="230" t="s">
        <v>940</v>
      </c>
      <c r="I34" s="230" t="s">
        <v>1001</v>
      </c>
      <c r="J34" s="43" t="s">
        <v>1000</v>
      </c>
      <c r="K34" s="28" t="s">
        <v>934</v>
      </c>
      <c r="L34" s="34"/>
      <c r="M34" s="34"/>
      <c r="N34" s="34"/>
      <c r="O34" s="34"/>
      <c r="P34" s="28" t="s">
        <v>339</v>
      </c>
      <c r="Q34" s="28" t="s">
        <v>32</v>
      </c>
      <c r="R34" s="34"/>
      <c r="S34" s="36">
        <v>60000</v>
      </c>
      <c r="T34" s="36">
        <f t="shared" si="0"/>
        <v>51000</v>
      </c>
      <c r="U34" s="36">
        <f t="shared" si="1"/>
        <v>6000</v>
      </c>
      <c r="V34" s="36">
        <f t="shared" si="2"/>
        <v>3000</v>
      </c>
      <c r="W34" s="230" t="s">
        <v>935</v>
      </c>
      <c r="X34" s="34"/>
      <c r="Y34" s="34">
        <v>20</v>
      </c>
    </row>
    <row r="35" spans="1:25" ht="90">
      <c r="A35" s="228">
        <v>27</v>
      </c>
      <c r="B35" s="229" t="s">
        <v>1002</v>
      </c>
      <c r="C35" s="34"/>
      <c r="D35" s="43">
        <v>1</v>
      </c>
      <c r="E35" s="43" t="s">
        <v>1003</v>
      </c>
      <c r="F35" s="230" t="s">
        <v>938</v>
      </c>
      <c r="G35" s="61" t="s">
        <v>57</v>
      </c>
      <c r="H35" s="230" t="s">
        <v>514</v>
      </c>
      <c r="I35" s="230" t="s">
        <v>514</v>
      </c>
      <c r="J35" s="43" t="s">
        <v>1003</v>
      </c>
      <c r="K35" s="28" t="s">
        <v>934</v>
      </c>
      <c r="L35" s="34"/>
      <c r="M35" s="34"/>
      <c r="N35" s="34"/>
      <c r="O35" s="34"/>
      <c r="P35" s="28" t="s">
        <v>31</v>
      </c>
      <c r="Q35" s="28" t="s">
        <v>32</v>
      </c>
      <c r="R35" s="34"/>
      <c r="S35" s="36">
        <v>100000</v>
      </c>
      <c r="T35" s="36">
        <f t="shared" si="0"/>
        <v>85000</v>
      </c>
      <c r="U35" s="36">
        <f t="shared" si="1"/>
        <v>10000</v>
      </c>
      <c r="V35" s="36">
        <f t="shared" si="2"/>
        <v>5000</v>
      </c>
      <c r="W35" s="230" t="s">
        <v>935</v>
      </c>
      <c r="X35" s="34"/>
      <c r="Y35" s="34">
        <v>20</v>
      </c>
    </row>
    <row r="36" spans="1:25" ht="105">
      <c r="A36" s="228">
        <v>28</v>
      </c>
      <c r="B36" s="229" t="s">
        <v>1004</v>
      </c>
      <c r="C36" s="34"/>
      <c r="D36" s="43">
        <v>1</v>
      </c>
      <c r="E36" s="43" t="s">
        <v>1005</v>
      </c>
      <c r="F36" s="230" t="s">
        <v>963</v>
      </c>
      <c r="G36" s="61" t="s">
        <v>57</v>
      </c>
      <c r="H36" s="230" t="s">
        <v>1006</v>
      </c>
      <c r="I36" s="230" t="s">
        <v>1006</v>
      </c>
      <c r="J36" s="43" t="s">
        <v>1005</v>
      </c>
      <c r="K36" s="28" t="s">
        <v>934</v>
      </c>
      <c r="L36" s="34"/>
      <c r="M36" s="34"/>
      <c r="N36" s="34"/>
      <c r="O36" s="34"/>
      <c r="P36" s="28" t="s">
        <v>31</v>
      </c>
      <c r="Q36" s="28" t="s">
        <v>32</v>
      </c>
      <c r="R36" s="34"/>
      <c r="S36" s="36">
        <v>60000</v>
      </c>
      <c r="T36" s="36">
        <f t="shared" si="0"/>
        <v>51000</v>
      </c>
      <c r="U36" s="36">
        <f t="shared" si="1"/>
        <v>6000</v>
      </c>
      <c r="V36" s="36">
        <f t="shared" si="2"/>
        <v>3000</v>
      </c>
      <c r="W36" s="230" t="s">
        <v>1007</v>
      </c>
      <c r="X36" s="34"/>
      <c r="Y36" s="34">
        <v>20</v>
      </c>
    </row>
    <row r="37" spans="1:25" ht="60">
      <c r="A37" s="228">
        <v>29</v>
      </c>
      <c r="B37" s="229" t="s">
        <v>1008</v>
      </c>
      <c r="C37" s="34"/>
      <c r="D37" s="43">
        <v>1</v>
      </c>
      <c r="E37" s="43" t="s">
        <v>1009</v>
      </c>
      <c r="F37" s="230" t="s">
        <v>963</v>
      </c>
      <c r="G37" s="61" t="s">
        <v>57</v>
      </c>
      <c r="H37" s="230" t="s">
        <v>514</v>
      </c>
      <c r="I37" s="230" t="s">
        <v>514</v>
      </c>
      <c r="J37" s="43" t="s">
        <v>1009</v>
      </c>
      <c r="K37" s="28" t="s">
        <v>934</v>
      </c>
      <c r="L37" s="34"/>
      <c r="M37" s="34"/>
      <c r="N37" s="34"/>
      <c r="O37" s="34"/>
      <c r="P37" s="28" t="s">
        <v>31</v>
      </c>
      <c r="Q37" s="28" t="s">
        <v>32</v>
      </c>
      <c r="R37" s="34"/>
      <c r="S37" s="36">
        <v>60000</v>
      </c>
      <c r="T37" s="36">
        <f t="shared" si="0"/>
        <v>51000</v>
      </c>
      <c r="U37" s="36">
        <f t="shared" si="1"/>
        <v>6000</v>
      </c>
      <c r="V37" s="36">
        <f t="shared" si="2"/>
        <v>3000</v>
      </c>
      <c r="W37" s="230" t="s">
        <v>1007</v>
      </c>
      <c r="X37" s="34"/>
      <c r="Y37" s="34">
        <v>20</v>
      </c>
    </row>
    <row r="38" spans="1:25" ht="90">
      <c r="A38" s="228">
        <v>30</v>
      </c>
      <c r="B38" s="229" t="s">
        <v>1010</v>
      </c>
      <c r="C38" s="34"/>
      <c r="D38" s="43">
        <v>1</v>
      </c>
      <c r="E38" s="43" t="s">
        <v>1011</v>
      </c>
      <c r="F38" s="230" t="s">
        <v>1012</v>
      </c>
      <c r="G38" s="61" t="s">
        <v>57</v>
      </c>
      <c r="H38" s="230" t="s">
        <v>514</v>
      </c>
      <c r="I38" s="230" t="s">
        <v>514</v>
      </c>
      <c r="J38" s="43" t="s">
        <v>1011</v>
      </c>
      <c r="K38" s="28" t="s">
        <v>934</v>
      </c>
      <c r="L38" s="34"/>
      <c r="M38" s="34"/>
      <c r="N38" s="34"/>
      <c r="O38" s="34"/>
      <c r="P38" s="28" t="s">
        <v>31</v>
      </c>
      <c r="Q38" s="28" t="s">
        <v>32</v>
      </c>
      <c r="R38" s="34"/>
      <c r="S38" s="36">
        <v>70000</v>
      </c>
      <c r="T38" s="36">
        <f t="shared" si="0"/>
        <v>59500</v>
      </c>
      <c r="U38" s="36">
        <f t="shared" si="1"/>
        <v>7000</v>
      </c>
      <c r="V38" s="36">
        <f t="shared" si="2"/>
        <v>3500</v>
      </c>
      <c r="W38" s="230" t="s">
        <v>1007</v>
      </c>
      <c r="X38" s="34"/>
      <c r="Y38" s="34">
        <v>20</v>
      </c>
    </row>
    <row r="39" spans="1:25" ht="45">
      <c r="A39" s="228">
        <v>31</v>
      </c>
      <c r="B39" s="229" t="s">
        <v>1013</v>
      </c>
      <c r="C39" s="34"/>
      <c r="D39" s="43">
        <v>1</v>
      </c>
      <c r="E39" s="43" t="s">
        <v>1014</v>
      </c>
      <c r="F39" s="230" t="s">
        <v>963</v>
      </c>
      <c r="G39" s="61" t="s">
        <v>57</v>
      </c>
      <c r="H39" s="230" t="s">
        <v>514</v>
      </c>
      <c r="I39" s="230" t="s">
        <v>514</v>
      </c>
      <c r="J39" s="43" t="s">
        <v>1014</v>
      </c>
      <c r="K39" s="28" t="s">
        <v>934</v>
      </c>
      <c r="L39" s="34"/>
      <c r="M39" s="34"/>
      <c r="N39" s="34"/>
      <c r="O39" s="34"/>
      <c r="P39" s="28" t="s">
        <v>31</v>
      </c>
      <c r="Q39" s="28" t="s">
        <v>32</v>
      </c>
      <c r="R39" s="34"/>
      <c r="S39" s="36">
        <v>70000</v>
      </c>
      <c r="T39" s="36">
        <f t="shared" si="0"/>
        <v>59500</v>
      </c>
      <c r="U39" s="36">
        <f t="shared" si="1"/>
        <v>7000</v>
      </c>
      <c r="V39" s="36">
        <f t="shared" si="2"/>
        <v>3500</v>
      </c>
      <c r="W39" s="230" t="s">
        <v>1007</v>
      </c>
      <c r="X39" s="34"/>
      <c r="Y39" s="34">
        <v>20</v>
      </c>
    </row>
    <row r="40" spans="1:25" ht="60">
      <c r="A40" s="228">
        <v>32</v>
      </c>
      <c r="B40" s="229" t="s">
        <v>1015</v>
      </c>
      <c r="C40" s="34"/>
      <c r="D40" s="43">
        <v>1</v>
      </c>
      <c r="E40" s="43" t="s">
        <v>1016</v>
      </c>
      <c r="F40" s="230" t="s">
        <v>1017</v>
      </c>
      <c r="G40" s="61" t="s">
        <v>57</v>
      </c>
      <c r="H40" s="230" t="s">
        <v>514</v>
      </c>
      <c r="I40" s="230" t="s">
        <v>514</v>
      </c>
      <c r="J40" s="43" t="s">
        <v>1016</v>
      </c>
      <c r="K40" s="28" t="s">
        <v>934</v>
      </c>
      <c r="L40" s="34"/>
      <c r="M40" s="34"/>
      <c r="N40" s="34"/>
      <c r="O40" s="34"/>
      <c r="P40" s="28" t="s">
        <v>31</v>
      </c>
      <c r="Q40" s="28" t="s">
        <v>40</v>
      </c>
      <c r="R40" s="34"/>
      <c r="S40" s="36">
        <v>70000</v>
      </c>
      <c r="T40" s="36">
        <f t="shared" si="0"/>
        <v>59500</v>
      </c>
      <c r="U40" s="36">
        <f t="shared" si="1"/>
        <v>7000</v>
      </c>
      <c r="V40" s="36">
        <f t="shared" si="2"/>
        <v>3500</v>
      </c>
      <c r="W40" s="230" t="s">
        <v>1007</v>
      </c>
      <c r="X40" s="34"/>
      <c r="Y40" s="34">
        <v>20</v>
      </c>
    </row>
    <row r="41" spans="1:25" ht="45">
      <c r="A41" s="228">
        <v>33</v>
      </c>
      <c r="B41" s="229" t="s">
        <v>1018</v>
      </c>
      <c r="C41" s="34"/>
      <c r="D41" s="43">
        <v>1</v>
      </c>
      <c r="E41" s="43" t="s">
        <v>1019</v>
      </c>
      <c r="F41" s="230" t="s">
        <v>968</v>
      </c>
      <c r="G41" s="61" t="s">
        <v>57</v>
      </c>
      <c r="H41" s="230" t="s">
        <v>940</v>
      </c>
      <c r="I41" s="230" t="s">
        <v>991</v>
      </c>
      <c r="J41" s="43" t="s">
        <v>1019</v>
      </c>
      <c r="K41" s="28" t="s">
        <v>934</v>
      </c>
      <c r="L41" s="34"/>
      <c r="M41" s="34"/>
      <c r="N41" s="34"/>
      <c r="O41" s="34"/>
      <c r="P41" s="28" t="s">
        <v>31</v>
      </c>
      <c r="Q41" s="28" t="s">
        <v>32</v>
      </c>
      <c r="R41" s="34"/>
      <c r="S41" s="36">
        <v>60000</v>
      </c>
      <c r="T41" s="36">
        <f t="shared" si="0"/>
        <v>51000</v>
      </c>
      <c r="U41" s="36">
        <f t="shared" si="1"/>
        <v>6000</v>
      </c>
      <c r="V41" s="36">
        <f t="shared" si="2"/>
        <v>3000</v>
      </c>
      <c r="W41" s="230" t="s">
        <v>1007</v>
      </c>
      <c r="X41" s="34"/>
      <c r="Y41" s="34">
        <v>20</v>
      </c>
    </row>
    <row r="42" spans="1:25" ht="45">
      <c r="A42" s="228">
        <v>34</v>
      </c>
      <c r="B42" s="229" t="s">
        <v>1020</v>
      </c>
      <c r="C42" s="34"/>
      <c r="D42" s="43">
        <v>1</v>
      </c>
      <c r="E42" s="43" t="s">
        <v>953</v>
      </c>
      <c r="F42" s="230" t="s">
        <v>968</v>
      </c>
      <c r="G42" s="61" t="s">
        <v>57</v>
      </c>
      <c r="H42" s="230" t="s">
        <v>939</v>
      </c>
      <c r="I42" s="230" t="s">
        <v>939</v>
      </c>
      <c r="J42" s="43" t="s">
        <v>953</v>
      </c>
      <c r="K42" s="28" t="s">
        <v>934</v>
      </c>
      <c r="L42" s="34"/>
      <c r="M42" s="34"/>
      <c r="N42" s="34"/>
      <c r="O42" s="34"/>
      <c r="P42" s="28" t="s">
        <v>31</v>
      </c>
      <c r="Q42" s="28" t="s">
        <v>40</v>
      </c>
      <c r="R42" s="34"/>
      <c r="S42" s="36">
        <v>60000</v>
      </c>
      <c r="T42" s="36">
        <f t="shared" si="0"/>
        <v>51000</v>
      </c>
      <c r="U42" s="36">
        <f t="shared" si="1"/>
        <v>6000</v>
      </c>
      <c r="V42" s="36">
        <f t="shared" si="2"/>
        <v>3000</v>
      </c>
      <c r="W42" s="230" t="s">
        <v>1007</v>
      </c>
      <c r="X42" s="34"/>
      <c r="Y42" s="34">
        <v>20</v>
      </c>
    </row>
    <row r="43" spans="1:25" ht="60">
      <c r="A43" s="228">
        <v>35</v>
      </c>
      <c r="B43" s="229" t="s">
        <v>1021</v>
      </c>
      <c r="C43" s="34"/>
      <c r="D43" s="43">
        <v>1</v>
      </c>
      <c r="E43" s="43" t="s">
        <v>1022</v>
      </c>
      <c r="F43" s="230" t="s">
        <v>968</v>
      </c>
      <c r="G43" s="61" t="s">
        <v>57</v>
      </c>
      <c r="H43" s="230" t="s">
        <v>940</v>
      </c>
      <c r="I43" s="230" t="s">
        <v>1023</v>
      </c>
      <c r="J43" s="43" t="s">
        <v>1022</v>
      </c>
      <c r="K43" s="28" t="s">
        <v>934</v>
      </c>
      <c r="L43" s="34"/>
      <c r="M43" s="34"/>
      <c r="N43" s="34"/>
      <c r="O43" s="34"/>
      <c r="P43" s="28" t="s">
        <v>31</v>
      </c>
      <c r="Q43" s="28" t="s">
        <v>32</v>
      </c>
      <c r="R43" s="34"/>
      <c r="S43" s="36">
        <v>60000</v>
      </c>
      <c r="T43" s="36">
        <f t="shared" si="0"/>
        <v>51000</v>
      </c>
      <c r="U43" s="36">
        <f t="shared" si="1"/>
        <v>6000</v>
      </c>
      <c r="V43" s="36">
        <f t="shared" si="2"/>
        <v>3000</v>
      </c>
      <c r="W43" s="230" t="s">
        <v>1007</v>
      </c>
      <c r="X43" s="34"/>
      <c r="Y43" s="34">
        <v>20</v>
      </c>
    </row>
    <row r="44" spans="1:25" ht="60">
      <c r="A44" s="228">
        <v>36</v>
      </c>
      <c r="B44" s="229" t="s">
        <v>1024</v>
      </c>
      <c r="C44" s="34"/>
      <c r="D44" s="43">
        <v>1</v>
      </c>
      <c r="E44" s="43" t="s">
        <v>1025</v>
      </c>
      <c r="F44" s="230" t="s">
        <v>977</v>
      </c>
      <c r="G44" s="61" t="s">
        <v>57</v>
      </c>
      <c r="H44" s="230" t="s">
        <v>939</v>
      </c>
      <c r="I44" s="230" t="s">
        <v>939</v>
      </c>
      <c r="J44" s="43" t="s">
        <v>1025</v>
      </c>
      <c r="K44" s="28" t="s">
        <v>934</v>
      </c>
      <c r="L44" s="34"/>
      <c r="M44" s="34"/>
      <c r="N44" s="34"/>
      <c r="O44" s="34"/>
      <c r="P44" s="28" t="s">
        <v>31</v>
      </c>
      <c r="Q44" s="28" t="s">
        <v>32</v>
      </c>
      <c r="R44" s="34"/>
      <c r="S44" s="36">
        <v>60000</v>
      </c>
      <c r="T44" s="36">
        <f t="shared" si="0"/>
        <v>51000</v>
      </c>
      <c r="U44" s="36">
        <f t="shared" si="1"/>
        <v>6000</v>
      </c>
      <c r="V44" s="36">
        <f t="shared" si="2"/>
        <v>3000</v>
      </c>
      <c r="W44" s="230" t="s">
        <v>1007</v>
      </c>
      <c r="X44" s="34"/>
      <c r="Y44" s="34">
        <v>20</v>
      </c>
    </row>
    <row r="45" spans="1:25">
      <c r="S45" s="233">
        <f>SUM(S9:S44)</f>
        <v>2500000</v>
      </c>
      <c r="T45" s="233">
        <f t="shared" ref="T45:V45" si="3">SUM(T9:T44)</f>
        <v>2125000</v>
      </c>
      <c r="U45" s="233">
        <f t="shared" si="3"/>
        <v>250000</v>
      </c>
      <c r="V45" s="233">
        <f t="shared" si="3"/>
        <v>125000</v>
      </c>
    </row>
  </sheetData>
  <mergeCells count="28"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C7" sqref="C7"/>
    </sheetView>
  </sheetViews>
  <sheetFormatPr defaultRowHeight="15"/>
  <sheetData>
    <row r="1" spans="1:18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</row>
    <row r="2" spans="1:18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</row>
    <row r="3" spans="1:18" ht="18.75">
      <c r="A3" s="662" t="s">
        <v>111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</row>
    <row r="4" spans="1:18" ht="18.75">
      <c r="A4" s="713" t="s">
        <v>112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</row>
    <row r="5" spans="1:18" ht="60">
      <c r="A5" s="28" t="s">
        <v>113</v>
      </c>
      <c r="B5" s="28" t="s">
        <v>114</v>
      </c>
      <c r="C5" s="28" t="s">
        <v>115</v>
      </c>
      <c r="D5" s="28" t="s">
        <v>116</v>
      </c>
      <c r="E5" s="28" t="s">
        <v>117</v>
      </c>
      <c r="F5" s="28" t="s">
        <v>9</v>
      </c>
      <c r="G5" s="28" t="s">
        <v>118</v>
      </c>
      <c r="H5" s="28" t="s">
        <v>119</v>
      </c>
      <c r="I5" s="28" t="s">
        <v>120</v>
      </c>
      <c r="J5" s="28" t="s">
        <v>121</v>
      </c>
      <c r="K5" s="60" t="s">
        <v>122</v>
      </c>
      <c r="L5" s="60" t="s">
        <v>123</v>
      </c>
      <c r="M5" s="60" t="s">
        <v>124</v>
      </c>
      <c r="N5" s="60" t="s">
        <v>125</v>
      </c>
      <c r="O5" s="28" t="s">
        <v>126</v>
      </c>
      <c r="P5" s="28" t="s">
        <v>125</v>
      </c>
      <c r="Q5" s="28" t="s">
        <v>124</v>
      </c>
      <c r="R5" s="61" t="s">
        <v>126</v>
      </c>
    </row>
    <row r="7" spans="1:18">
      <c r="C7" t="s">
        <v>127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6"/>
  <sheetViews>
    <sheetView topLeftCell="A11" workbookViewId="0">
      <selection activeCell="P16" sqref="P16"/>
    </sheetView>
  </sheetViews>
  <sheetFormatPr defaultRowHeight="15"/>
  <sheetData>
    <row r="1" spans="1:18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</row>
    <row r="2" spans="1:18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</row>
    <row r="3" spans="1:18" ht="18.75">
      <c r="A3" s="662" t="s">
        <v>111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</row>
    <row r="4" spans="1:18" ht="18.75">
      <c r="A4" s="713" t="s">
        <v>128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</row>
    <row r="5" spans="1:18" ht="60">
      <c r="A5" s="61" t="s">
        <v>113</v>
      </c>
      <c r="B5" s="61" t="s">
        <v>114</v>
      </c>
      <c r="C5" s="62" t="s">
        <v>115</v>
      </c>
      <c r="D5" s="61" t="s">
        <v>116</v>
      </c>
      <c r="E5" s="61" t="s">
        <v>117</v>
      </c>
      <c r="F5" s="61" t="s">
        <v>9</v>
      </c>
      <c r="G5" s="61" t="s">
        <v>118</v>
      </c>
      <c r="H5" s="61" t="s">
        <v>119</v>
      </c>
      <c r="I5" s="61" t="s">
        <v>120</v>
      </c>
      <c r="J5" s="63" t="s">
        <v>129</v>
      </c>
      <c r="K5" s="63" t="s">
        <v>130</v>
      </c>
      <c r="L5" s="63" t="s">
        <v>131</v>
      </c>
      <c r="M5" s="63" t="s">
        <v>132</v>
      </c>
      <c r="N5" s="63" t="s">
        <v>133</v>
      </c>
      <c r="O5" s="63" t="s">
        <v>134</v>
      </c>
      <c r="P5" s="63" t="s">
        <v>125</v>
      </c>
      <c r="Q5" s="63" t="s">
        <v>124</v>
      </c>
      <c r="R5" s="63" t="s">
        <v>126</v>
      </c>
    </row>
    <row r="6" spans="1:18" ht="90">
      <c r="A6" s="61">
        <v>1</v>
      </c>
      <c r="B6" s="64" t="s">
        <v>135</v>
      </c>
      <c r="C6" s="65" t="s">
        <v>136</v>
      </c>
      <c r="D6" s="66" t="s">
        <v>137</v>
      </c>
      <c r="E6" s="66" t="s">
        <v>138</v>
      </c>
      <c r="F6" s="67" t="s">
        <v>139</v>
      </c>
      <c r="G6" s="68" t="s">
        <v>140</v>
      </c>
      <c r="H6" s="61" t="s">
        <v>141</v>
      </c>
      <c r="I6" s="61" t="s">
        <v>142</v>
      </c>
      <c r="J6" s="66" t="s">
        <v>143</v>
      </c>
      <c r="K6" s="66" t="s">
        <v>143</v>
      </c>
      <c r="L6" s="556" t="s">
        <v>144</v>
      </c>
      <c r="M6" s="67" t="s">
        <v>145</v>
      </c>
      <c r="N6" s="67">
        <v>50000</v>
      </c>
      <c r="O6" s="67" t="s">
        <v>146</v>
      </c>
      <c r="P6" s="67">
        <v>50000</v>
      </c>
      <c r="Q6" s="67" t="s">
        <v>147</v>
      </c>
      <c r="R6" s="67">
        <v>60</v>
      </c>
    </row>
    <row r="7" spans="1:18" ht="75">
      <c r="A7" s="61">
        <v>2</v>
      </c>
      <c r="B7" s="64" t="s">
        <v>148</v>
      </c>
      <c r="C7" s="65" t="s">
        <v>149</v>
      </c>
      <c r="D7" s="66" t="s">
        <v>150</v>
      </c>
      <c r="E7" s="66" t="s">
        <v>151</v>
      </c>
      <c r="F7" s="67" t="s">
        <v>139</v>
      </c>
      <c r="G7" s="68" t="s">
        <v>140</v>
      </c>
      <c r="H7" s="61" t="s">
        <v>141</v>
      </c>
      <c r="I7" s="61" t="s">
        <v>142</v>
      </c>
      <c r="J7" s="66" t="s">
        <v>152</v>
      </c>
      <c r="K7" s="66" t="s">
        <v>153</v>
      </c>
      <c r="L7" s="556" t="s">
        <v>144</v>
      </c>
      <c r="M7" s="67" t="s">
        <v>145</v>
      </c>
      <c r="N7" s="67">
        <v>50000</v>
      </c>
      <c r="O7" s="67" t="s">
        <v>146</v>
      </c>
      <c r="P7" s="67">
        <v>50000</v>
      </c>
      <c r="Q7" s="67" t="s">
        <v>147</v>
      </c>
      <c r="R7" s="67">
        <v>60</v>
      </c>
    </row>
    <row r="8" spans="1:18" ht="90">
      <c r="A8" s="61">
        <v>3</v>
      </c>
      <c r="B8" s="64" t="s">
        <v>154</v>
      </c>
      <c r="C8" s="65" t="s">
        <v>155</v>
      </c>
      <c r="D8" s="66" t="s">
        <v>156</v>
      </c>
      <c r="E8" s="66" t="s">
        <v>157</v>
      </c>
      <c r="F8" s="67" t="s">
        <v>139</v>
      </c>
      <c r="G8" s="68" t="s">
        <v>140</v>
      </c>
      <c r="H8" s="61" t="s">
        <v>141</v>
      </c>
      <c r="I8" s="61" t="s">
        <v>142</v>
      </c>
      <c r="J8" s="66" t="s">
        <v>158</v>
      </c>
      <c r="K8" s="66" t="s">
        <v>159</v>
      </c>
      <c r="L8" s="556" t="s">
        <v>144</v>
      </c>
      <c r="M8" s="67" t="s">
        <v>145</v>
      </c>
      <c r="N8" s="67">
        <v>50000</v>
      </c>
      <c r="O8" s="67" t="s">
        <v>146</v>
      </c>
      <c r="P8" s="67">
        <v>50000</v>
      </c>
      <c r="Q8" s="67" t="s">
        <v>147</v>
      </c>
      <c r="R8" s="67">
        <v>60</v>
      </c>
    </row>
    <row r="9" spans="1:18" ht="105">
      <c r="A9" s="61">
        <v>4</v>
      </c>
      <c r="B9" s="69" t="s">
        <v>160</v>
      </c>
      <c r="C9" s="70" t="s">
        <v>161</v>
      </c>
      <c r="D9" s="71" t="s">
        <v>162</v>
      </c>
      <c r="E9" s="66" t="s">
        <v>163</v>
      </c>
      <c r="F9" s="67" t="s">
        <v>139</v>
      </c>
      <c r="G9" s="67" t="s">
        <v>31</v>
      </c>
      <c r="H9" s="67" t="s">
        <v>32</v>
      </c>
      <c r="I9" s="67" t="s">
        <v>6</v>
      </c>
      <c r="J9" s="66" t="s">
        <v>164</v>
      </c>
      <c r="K9" s="66" t="s">
        <v>165</v>
      </c>
      <c r="L9" s="67" t="s">
        <v>166</v>
      </c>
      <c r="M9" s="67" t="s">
        <v>167</v>
      </c>
      <c r="N9" s="72">
        <v>50000</v>
      </c>
      <c r="O9" s="72" t="s">
        <v>168</v>
      </c>
      <c r="P9" s="72">
        <v>50000</v>
      </c>
      <c r="Q9" s="68" t="s">
        <v>169</v>
      </c>
      <c r="R9" s="68">
        <v>60</v>
      </c>
    </row>
    <row r="10" spans="1:18" ht="75">
      <c r="A10" s="61">
        <v>5</v>
      </c>
      <c r="B10" s="69" t="s">
        <v>170</v>
      </c>
      <c r="C10" s="70" t="s">
        <v>171</v>
      </c>
      <c r="D10" s="71" t="s">
        <v>172</v>
      </c>
      <c r="E10" s="66" t="s">
        <v>173</v>
      </c>
      <c r="F10" s="67" t="s">
        <v>139</v>
      </c>
      <c r="G10" s="67" t="s">
        <v>31</v>
      </c>
      <c r="H10" s="67" t="s">
        <v>32</v>
      </c>
      <c r="I10" s="67" t="s">
        <v>6</v>
      </c>
      <c r="J10" s="66" t="s">
        <v>174</v>
      </c>
      <c r="K10" s="66" t="s">
        <v>174</v>
      </c>
      <c r="L10" s="68" t="s">
        <v>175</v>
      </c>
      <c r="M10" s="67" t="s">
        <v>176</v>
      </c>
      <c r="N10" s="72">
        <v>50000</v>
      </c>
      <c r="O10" s="72" t="s">
        <v>168</v>
      </c>
      <c r="P10" s="72">
        <v>50000</v>
      </c>
      <c r="Q10" s="68" t="s">
        <v>169</v>
      </c>
      <c r="R10" s="68">
        <v>60</v>
      </c>
    </row>
    <row r="11" spans="1:18" ht="45">
      <c r="A11" s="61">
        <v>6</v>
      </c>
      <c r="B11" s="69" t="s">
        <v>177</v>
      </c>
      <c r="C11" s="70" t="s">
        <v>178</v>
      </c>
      <c r="D11" s="73" t="s">
        <v>179</v>
      </c>
      <c r="E11" s="66" t="s">
        <v>180</v>
      </c>
      <c r="F11" s="67" t="s">
        <v>139</v>
      </c>
      <c r="G11" s="67" t="s">
        <v>31</v>
      </c>
      <c r="H11" s="67" t="s">
        <v>32</v>
      </c>
      <c r="I11" s="67" t="s">
        <v>6</v>
      </c>
      <c r="J11" s="66" t="s">
        <v>174</v>
      </c>
      <c r="K11" s="66" t="s">
        <v>174</v>
      </c>
      <c r="L11" s="68" t="s">
        <v>181</v>
      </c>
      <c r="M11" s="67" t="s">
        <v>182</v>
      </c>
      <c r="N11" s="72">
        <v>50000</v>
      </c>
      <c r="O11" s="72" t="s">
        <v>168</v>
      </c>
      <c r="P11" s="72">
        <v>50000</v>
      </c>
      <c r="Q11" s="68" t="s">
        <v>183</v>
      </c>
      <c r="R11" s="68">
        <v>60</v>
      </c>
    </row>
    <row r="12" spans="1:18" ht="90">
      <c r="A12" s="61">
        <v>7</v>
      </c>
      <c r="B12" s="69" t="s">
        <v>184</v>
      </c>
      <c r="C12" s="70" t="s">
        <v>185</v>
      </c>
      <c r="D12" s="73" t="s">
        <v>186</v>
      </c>
      <c r="E12" s="66" t="s">
        <v>187</v>
      </c>
      <c r="F12" s="67" t="s">
        <v>139</v>
      </c>
      <c r="G12" s="67" t="s">
        <v>31</v>
      </c>
      <c r="H12" s="67" t="s">
        <v>40</v>
      </c>
      <c r="I12" s="67" t="s">
        <v>6</v>
      </c>
      <c r="J12" s="66" t="s">
        <v>188</v>
      </c>
      <c r="K12" s="66" t="s">
        <v>165</v>
      </c>
      <c r="L12" s="67" t="s">
        <v>189</v>
      </c>
      <c r="M12" s="67" t="s">
        <v>190</v>
      </c>
      <c r="N12" s="72">
        <v>50000</v>
      </c>
      <c r="O12" s="72" t="s">
        <v>168</v>
      </c>
      <c r="P12" s="72">
        <v>50000</v>
      </c>
      <c r="Q12" s="68" t="s">
        <v>183</v>
      </c>
      <c r="R12" s="68">
        <v>60</v>
      </c>
    </row>
    <row r="13" spans="1:18" ht="120">
      <c r="A13" s="61">
        <v>8</v>
      </c>
      <c r="B13" s="69" t="s">
        <v>191</v>
      </c>
      <c r="C13" s="70" t="s">
        <v>192</v>
      </c>
      <c r="D13" s="73" t="s">
        <v>193</v>
      </c>
      <c r="E13" s="66" t="s">
        <v>194</v>
      </c>
      <c r="F13" s="67" t="s">
        <v>139</v>
      </c>
      <c r="G13" s="67" t="s">
        <v>31</v>
      </c>
      <c r="H13" s="67" t="s">
        <v>32</v>
      </c>
      <c r="I13" s="67" t="s">
        <v>6</v>
      </c>
      <c r="J13" s="66" t="s">
        <v>195</v>
      </c>
      <c r="K13" s="66" t="s">
        <v>196</v>
      </c>
      <c r="L13" s="68" t="s">
        <v>197</v>
      </c>
      <c r="M13" s="67" t="s">
        <v>176</v>
      </c>
      <c r="N13" s="72">
        <v>50000</v>
      </c>
      <c r="O13" s="72" t="s">
        <v>168</v>
      </c>
      <c r="P13" s="72">
        <v>50000</v>
      </c>
      <c r="Q13" s="68" t="s">
        <v>183</v>
      </c>
      <c r="R13" s="68">
        <v>60</v>
      </c>
    </row>
    <row r="14" spans="1:18">
      <c r="P14">
        <f>SUM(P6:P13)</f>
        <v>400000</v>
      </c>
    </row>
    <row r="15" spans="1:18">
      <c r="P15">
        <f>P14*0.05</f>
        <v>20000</v>
      </c>
    </row>
    <row r="16" spans="1:18">
      <c r="P16">
        <f>P14-P15</f>
        <v>380000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9"/>
  <sheetViews>
    <sheetView topLeftCell="A76" workbookViewId="0">
      <selection activeCell="K79" sqref="K79"/>
    </sheetView>
  </sheetViews>
  <sheetFormatPr defaultRowHeight="15"/>
  <sheetData>
    <row r="1" spans="1:18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</row>
    <row r="2" spans="1:18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</row>
    <row r="3" spans="1:18" ht="18.75">
      <c r="A3" s="662" t="s">
        <v>111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</row>
    <row r="4" spans="1:18" ht="18.75">
      <c r="A4" s="714" t="s">
        <v>198</v>
      </c>
      <c r="B4" s="714"/>
      <c r="C4" s="714"/>
      <c r="D4" s="714"/>
      <c r="E4" s="714"/>
      <c r="F4" s="714"/>
      <c r="G4" s="714"/>
      <c r="H4" s="74"/>
      <c r="I4" s="74"/>
      <c r="J4" s="7"/>
      <c r="K4" s="75"/>
      <c r="L4" s="76"/>
      <c r="M4" s="77"/>
      <c r="N4" s="77"/>
      <c r="O4" s="78"/>
      <c r="P4" s="9"/>
      <c r="Q4" s="9"/>
      <c r="R4" s="10" t="s">
        <v>199</v>
      </c>
    </row>
    <row r="5" spans="1:18" ht="22.5">
      <c r="A5" s="79"/>
      <c r="B5" s="79"/>
      <c r="C5" s="79"/>
      <c r="D5" s="79"/>
      <c r="E5" s="79"/>
      <c r="F5" s="80"/>
      <c r="G5" s="80"/>
      <c r="H5" s="80"/>
      <c r="I5" s="80"/>
      <c r="J5" s="81"/>
      <c r="K5" s="82"/>
      <c r="L5" s="82"/>
      <c r="M5" s="83"/>
      <c r="N5" s="83"/>
      <c r="O5" s="84"/>
      <c r="P5" s="84"/>
      <c r="Q5" s="84" t="s">
        <v>200</v>
      </c>
      <c r="R5" s="85"/>
    </row>
    <row r="6" spans="1:18" ht="22.5">
      <c r="A6" s="715" t="s">
        <v>201</v>
      </c>
      <c r="B6" s="715"/>
      <c r="C6" s="79"/>
      <c r="D6" s="79"/>
      <c r="E6" s="79"/>
      <c r="F6" s="80"/>
      <c r="G6" s="80"/>
      <c r="H6" s="80"/>
      <c r="I6" s="80"/>
      <c r="J6" s="81"/>
      <c r="K6" s="82"/>
      <c r="L6" s="82"/>
      <c r="M6" s="83"/>
      <c r="N6" s="83"/>
      <c r="O6" s="84"/>
      <c r="P6" s="84"/>
      <c r="Q6" s="84" t="s">
        <v>202</v>
      </c>
      <c r="R6" s="85"/>
    </row>
    <row r="7" spans="1:18" ht="60">
      <c r="A7" s="86" t="s">
        <v>113</v>
      </c>
      <c r="B7" s="86" t="s">
        <v>114</v>
      </c>
      <c r="C7" s="86" t="s">
        <v>115</v>
      </c>
      <c r="D7" s="86" t="s">
        <v>116</v>
      </c>
      <c r="E7" s="86" t="s">
        <v>117</v>
      </c>
      <c r="F7" s="87" t="s">
        <v>9</v>
      </c>
      <c r="G7" s="87" t="s">
        <v>118</v>
      </c>
      <c r="H7" s="87" t="s">
        <v>119</v>
      </c>
      <c r="I7" s="87" t="s">
        <v>120</v>
      </c>
      <c r="J7" s="28" t="s">
        <v>121</v>
      </c>
      <c r="K7" s="88" t="s">
        <v>122</v>
      </c>
      <c r="L7" s="89" t="s">
        <v>123</v>
      </c>
      <c r="M7" s="89" t="s">
        <v>124</v>
      </c>
      <c r="N7" s="89" t="s">
        <v>125</v>
      </c>
      <c r="O7" s="28" t="s">
        <v>126</v>
      </c>
      <c r="P7" s="28" t="s">
        <v>125</v>
      </c>
      <c r="Q7" s="28" t="s">
        <v>124</v>
      </c>
      <c r="R7" s="61" t="s">
        <v>126</v>
      </c>
    </row>
    <row r="8" spans="1:18" ht="82.5">
      <c r="A8" s="34">
        <v>1</v>
      </c>
      <c r="B8" s="90">
        <v>81</v>
      </c>
      <c r="C8" s="91" t="s">
        <v>203</v>
      </c>
      <c r="D8" s="92" t="s">
        <v>204</v>
      </c>
      <c r="E8" s="91" t="s">
        <v>205</v>
      </c>
      <c r="F8" s="93" t="s">
        <v>139</v>
      </c>
      <c r="G8" s="94" t="s">
        <v>31</v>
      </c>
      <c r="H8" s="94" t="s">
        <v>32</v>
      </c>
      <c r="I8" s="94" t="s">
        <v>6</v>
      </c>
      <c r="J8" s="91" t="s">
        <v>206</v>
      </c>
      <c r="K8" s="93">
        <v>70000</v>
      </c>
      <c r="L8" s="93">
        <v>63000</v>
      </c>
      <c r="M8" s="95" t="s">
        <v>207</v>
      </c>
      <c r="N8" s="95">
        <v>66500</v>
      </c>
      <c r="O8" s="95">
        <v>20</v>
      </c>
      <c r="P8" s="95">
        <v>66500</v>
      </c>
      <c r="Q8" s="95" t="s">
        <v>207</v>
      </c>
      <c r="R8" s="95">
        <v>20</v>
      </c>
    </row>
    <row r="9" spans="1:18" ht="66">
      <c r="A9" s="34">
        <v>2</v>
      </c>
      <c r="B9" s="90">
        <v>85</v>
      </c>
      <c r="C9" s="91" t="s">
        <v>208</v>
      </c>
      <c r="D9" s="92" t="s">
        <v>209</v>
      </c>
      <c r="E9" s="91" t="s">
        <v>210</v>
      </c>
      <c r="F9" s="93" t="s">
        <v>139</v>
      </c>
      <c r="G9" s="94" t="s">
        <v>31</v>
      </c>
      <c r="H9" s="94" t="s">
        <v>32</v>
      </c>
      <c r="I9" s="94" t="s">
        <v>6</v>
      </c>
      <c r="J9" s="96" t="s">
        <v>211</v>
      </c>
      <c r="K9" s="93">
        <v>70000</v>
      </c>
      <c r="L9" s="93">
        <v>63000</v>
      </c>
      <c r="M9" s="95" t="s">
        <v>207</v>
      </c>
      <c r="N9" s="95">
        <v>66500</v>
      </c>
      <c r="O9" s="95">
        <v>20</v>
      </c>
      <c r="P9" s="95">
        <v>66500</v>
      </c>
      <c r="Q9" s="95" t="s">
        <v>207</v>
      </c>
      <c r="R9" s="95">
        <v>20</v>
      </c>
    </row>
    <row r="10" spans="1:18" ht="66">
      <c r="A10" s="34">
        <v>3</v>
      </c>
      <c r="B10" s="90">
        <v>82</v>
      </c>
      <c r="C10" s="91" t="s">
        <v>212</v>
      </c>
      <c r="D10" s="92" t="s">
        <v>213</v>
      </c>
      <c r="E10" s="91" t="s">
        <v>214</v>
      </c>
      <c r="F10" s="93" t="s">
        <v>139</v>
      </c>
      <c r="G10" s="94" t="s">
        <v>31</v>
      </c>
      <c r="H10" s="94" t="s">
        <v>40</v>
      </c>
      <c r="I10" s="94" t="s">
        <v>6</v>
      </c>
      <c r="J10" s="91" t="s">
        <v>215</v>
      </c>
      <c r="K10" s="93">
        <v>70000</v>
      </c>
      <c r="L10" s="93">
        <v>63000</v>
      </c>
      <c r="M10" s="95" t="s">
        <v>207</v>
      </c>
      <c r="N10" s="95">
        <v>66500</v>
      </c>
      <c r="O10" s="95">
        <v>20</v>
      </c>
      <c r="P10" s="95">
        <v>66500</v>
      </c>
      <c r="Q10" s="95" t="s">
        <v>207</v>
      </c>
      <c r="R10" s="95">
        <v>20</v>
      </c>
    </row>
    <row r="11" spans="1:18" ht="99">
      <c r="A11" s="34">
        <v>4</v>
      </c>
      <c r="B11" s="90">
        <v>55</v>
      </c>
      <c r="C11" s="91" t="s">
        <v>216</v>
      </c>
      <c r="D11" s="92" t="s">
        <v>217</v>
      </c>
      <c r="E11" s="91" t="s">
        <v>218</v>
      </c>
      <c r="F11" s="93" t="s">
        <v>139</v>
      </c>
      <c r="G11" s="94" t="s">
        <v>31</v>
      </c>
      <c r="H11" s="94" t="s">
        <v>32</v>
      </c>
      <c r="I11" s="94" t="s">
        <v>6</v>
      </c>
      <c r="J11" s="91" t="s">
        <v>219</v>
      </c>
      <c r="K11" s="93">
        <v>60000</v>
      </c>
      <c r="L11" s="93">
        <v>54000</v>
      </c>
      <c r="M11" s="95" t="s">
        <v>207</v>
      </c>
      <c r="N11" s="95">
        <v>57000</v>
      </c>
      <c r="O11" s="95">
        <v>20</v>
      </c>
      <c r="P11" s="95">
        <v>57000</v>
      </c>
      <c r="Q11" s="95" t="s">
        <v>207</v>
      </c>
      <c r="R11" s="95">
        <v>20</v>
      </c>
    </row>
    <row r="12" spans="1:18" ht="66">
      <c r="A12" s="34">
        <v>5</v>
      </c>
      <c r="B12" s="90">
        <v>98</v>
      </c>
      <c r="C12" s="91" t="s">
        <v>220</v>
      </c>
      <c r="D12" s="92" t="s">
        <v>221</v>
      </c>
      <c r="E12" s="91" t="s">
        <v>222</v>
      </c>
      <c r="F12" s="93" t="s">
        <v>139</v>
      </c>
      <c r="G12" s="94" t="s">
        <v>31</v>
      </c>
      <c r="H12" s="94" t="s">
        <v>32</v>
      </c>
      <c r="I12" s="94" t="s">
        <v>5</v>
      </c>
      <c r="J12" s="91" t="s">
        <v>223</v>
      </c>
      <c r="K12" s="93">
        <v>60000</v>
      </c>
      <c r="L12" s="93">
        <v>54000</v>
      </c>
      <c r="M12" s="95" t="s">
        <v>207</v>
      </c>
      <c r="N12" s="95">
        <v>57000</v>
      </c>
      <c r="O12" s="95">
        <v>20</v>
      </c>
      <c r="P12" s="95">
        <v>57000</v>
      </c>
      <c r="Q12" s="95" t="s">
        <v>207</v>
      </c>
      <c r="R12" s="95">
        <v>20</v>
      </c>
    </row>
    <row r="13" spans="1:18" ht="66">
      <c r="A13" s="34">
        <v>6</v>
      </c>
      <c r="B13" s="90">
        <v>93</v>
      </c>
      <c r="C13" s="91" t="s">
        <v>224</v>
      </c>
      <c r="D13" s="92" t="s">
        <v>225</v>
      </c>
      <c r="E13" s="91" t="s">
        <v>226</v>
      </c>
      <c r="F13" s="93" t="s">
        <v>139</v>
      </c>
      <c r="G13" s="94" t="s">
        <v>31</v>
      </c>
      <c r="H13" s="94" t="s">
        <v>32</v>
      </c>
      <c r="I13" s="94" t="s">
        <v>6</v>
      </c>
      <c r="J13" s="91" t="s">
        <v>87</v>
      </c>
      <c r="K13" s="93">
        <v>70000</v>
      </c>
      <c r="L13" s="93">
        <v>63000</v>
      </c>
      <c r="M13" s="95" t="s">
        <v>207</v>
      </c>
      <c r="N13" s="95">
        <v>66500</v>
      </c>
      <c r="O13" s="95">
        <v>20</v>
      </c>
      <c r="P13" s="95">
        <v>66500</v>
      </c>
      <c r="Q13" s="95" t="s">
        <v>207</v>
      </c>
      <c r="R13" s="95">
        <v>20</v>
      </c>
    </row>
    <row r="14" spans="1:18" ht="49.5">
      <c r="A14" s="34">
        <v>7</v>
      </c>
      <c r="B14" s="90">
        <v>54</v>
      </c>
      <c r="C14" s="91" t="s">
        <v>227</v>
      </c>
      <c r="D14" s="92" t="s">
        <v>228</v>
      </c>
      <c r="E14" s="91" t="s">
        <v>229</v>
      </c>
      <c r="F14" s="93" t="s">
        <v>139</v>
      </c>
      <c r="G14" s="94" t="s">
        <v>31</v>
      </c>
      <c r="H14" s="94" t="s">
        <v>32</v>
      </c>
      <c r="I14" s="94" t="s">
        <v>5</v>
      </c>
      <c r="J14" s="91" t="s">
        <v>230</v>
      </c>
      <c r="K14" s="93">
        <v>60000</v>
      </c>
      <c r="L14" s="93">
        <v>54000</v>
      </c>
      <c r="M14" s="95" t="s">
        <v>207</v>
      </c>
      <c r="N14" s="95">
        <v>57000</v>
      </c>
      <c r="O14" s="95">
        <v>20</v>
      </c>
      <c r="P14" s="95">
        <v>57000</v>
      </c>
      <c r="Q14" s="95" t="s">
        <v>207</v>
      </c>
      <c r="R14" s="95">
        <v>20</v>
      </c>
    </row>
    <row r="15" spans="1:18" ht="82.5">
      <c r="A15" s="34">
        <v>8</v>
      </c>
      <c r="B15" s="90">
        <v>79</v>
      </c>
      <c r="C15" s="91" t="s">
        <v>231</v>
      </c>
      <c r="D15" s="92" t="s">
        <v>232</v>
      </c>
      <c r="E15" s="91" t="s">
        <v>233</v>
      </c>
      <c r="F15" s="93" t="s">
        <v>139</v>
      </c>
      <c r="G15" s="94" t="s">
        <v>31</v>
      </c>
      <c r="H15" s="94" t="s">
        <v>32</v>
      </c>
      <c r="I15" s="94" t="s">
        <v>6</v>
      </c>
      <c r="J15" s="91" t="s">
        <v>234</v>
      </c>
      <c r="K15" s="93">
        <v>70000</v>
      </c>
      <c r="L15" s="93">
        <v>63000</v>
      </c>
      <c r="M15" s="95" t="s">
        <v>207</v>
      </c>
      <c r="N15" s="95">
        <v>66500</v>
      </c>
      <c r="O15" s="95">
        <v>20</v>
      </c>
      <c r="P15" s="95">
        <v>66500</v>
      </c>
      <c r="Q15" s="95" t="s">
        <v>207</v>
      </c>
      <c r="R15" s="95">
        <v>20</v>
      </c>
    </row>
    <row r="16" spans="1:18" ht="49.5">
      <c r="A16" s="34">
        <v>9</v>
      </c>
      <c r="B16" s="90">
        <v>96</v>
      </c>
      <c r="C16" s="91" t="s">
        <v>235</v>
      </c>
      <c r="D16" s="92" t="s">
        <v>236</v>
      </c>
      <c r="E16" s="91" t="s">
        <v>237</v>
      </c>
      <c r="F16" s="93" t="s">
        <v>139</v>
      </c>
      <c r="G16" s="94" t="s">
        <v>31</v>
      </c>
      <c r="H16" s="94" t="s">
        <v>40</v>
      </c>
      <c r="I16" s="94" t="s">
        <v>6</v>
      </c>
      <c r="J16" s="91" t="s">
        <v>238</v>
      </c>
      <c r="K16" s="93">
        <v>60000</v>
      </c>
      <c r="L16" s="93">
        <v>54000</v>
      </c>
      <c r="M16" s="95" t="s">
        <v>207</v>
      </c>
      <c r="N16" s="95">
        <v>57000</v>
      </c>
      <c r="O16" s="95">
        <v>20</v>
      </c>
      <c r="P16" s="95">
        <v>57000</v>
      </c>
      <c r="Q16" s="95" t="s">
        <v>207</v>
      </c>
      <c r="R16" s="95">
        <v>20</v>
      </c>
    </row>
    <row r="17" spans="1:18" ht="115.5">
      <c r="A17" s="34">
        <v>10</v>
      </c>
      <c r="B17" s="90">
        <v>97</v>
      </c>
      <c r="C17" s="91" t="s">
        <v>239</v>
      </c>
      <c r="D17" s="92" t="s">
        <v>240</v>
      </c>
      <c r="E17" s="91" t="s">
        <v>241</v>
      </c>
      <c r="F17" s="93" t="s">
        <v>139</v>
      </c>
      <c r="G17" s="94" t="s">
        <v>31</v>
      </c>
      <c r="H17" s="94" t="s">
        <v>40</v>
      </c>
      <c r="I17" s="94" t="s">
        <v>6</v>
      </c>
      <c r="J17" s="91" t="s">
        <v>87</v>
      </c>
      <c r="K17" s="93">
        <v>60000</v>
      </c>
      <c r="L17" s="93">
        <v>54000</v>
      </c>
      <c r="M17" s="95" t="s">
        <v>207</v>
      </c>
      <c r="N17" s="95">
        <v>57000</v>
      </c>
      <c r="O17" s="95">
        <v>20</v>
      </c>
      <c r="P17" s="95">
        <v>57000</v>
      </c>
      <c r="Q17" s="95" t="s">
        <v>207</v>
      </c>
      <c r="R17" s="95">
        <v>20</v>
      </c>
    </row>
    <row r="18" spans="1:18" ht="99">
      <c r="A18" s="34">
        <v>11</v>
      </c>
      <c r="B18" s="90">
        <v>107</v>
      </c>
      <c r="C18" s="91" t="s">
        <v>242</v>
      </c>
      <c r="D18" s="92" t="s">
        <v>243</v>
      </c>
      <c r="E18" s="91" t="s">
        <v>244</v>
      </c>
      <c r="F18" s="93" t="s">
        <v>139</v>
      </c>
      <c r="G18" s="94" t="s">
        <v>31</v>
      </c>
      <c r="H18" s="94" t="s">
        <v>32</v>
      </c>
      <c r="I18" s="94" t="s">
        <v>5</v>
      </c>
      <c r="J18" s="91" t="s">
        <v>245</v>
      </c>
      <c r="K18" s="93">
        <v>60000</v>
      </c>
      <c r="L18" s="93">
        <v>54000</v>
      </c>
      <c r="M18" s="95" t="s">
        <v>207</v>
      </c>
      <c r="N18" s="95">
        <v>57000</v>
      </c>
      <c r="O18" s="95">
        <v>20</v>
      </c>
      <c r="P18" s="95">
        <v>57000</v>
      </c>
      <c r="Q18" s="95" t="s">
        <v>207</v>
      </c>
      <c r="R18" s="95">
        <v>20</v>
      </c>
    </row>
    <row r="19" spans="1:18" ht="99">
      <c r="A19" s="34">
        <v>12</v>
      </c>
      <c r="B19" s="90">
        <v>56</v>
      </c>
      <c r="C19" s="91" t="s">
        <v>246</v>
      </c>
      <c r="D19" s="92" t="s">
        <v>247</v>
      </c>
      <c r="E19" s="91" t="s">
        <v>248</v>
      </c>
      <c r="F19" s="93" t="s">
        <v>139</v>
      </c>
      <c r="G19" s="94" t="s">
        <v>31</v>
      </c>
      <c r="H19" s="94" t="s">
        <v>40</v>
      </c>
      <c r="I19" s="94" t="s">
        <v>5</v>
      </c>
      <c r="J19" s="91" t="s">
        <v>249</v>
      </c>
      <c r="K19" s="93">
        <v>60000</v>
      </c>
      <c r="L19" s="93">
        <v>54000</v>
      </c>
      <c r="M19" s="95" t="s">
        <v>207</v>
      </c>
      <c r="N19" s="95">
        <v>57000</v>
      </c>
      <c r="O19" s="95">
        <v>20</v>
      </c>
      <c r="P19" s="95">
        <v>57000</v>
      </c>
      <c r="Q19" s="95" t="s">
        <v>207</v>
      </c>
      <c r="R19" s="95">
        <v>20</v>
      </c>
    </row>
    <row r="20" spans="1:18" ht="82.5">
      <c r="A20" s="34">
        <v>13</v>
      </c>
      <c r="B20" s="90">
        <v>77</v>
      </c>
      <c r="C20" s="91" t="s">
        <v>250</v>
      </c>
      <c r="D20" s="92" t="s">
        <v>251</v>
      </c>
      <c r="E20" s="91" t="s">
        <v>252</v>
      </c>
      <c r="F20" s="93" t="s">
        <v>139</v>
      </c>
      <c r="G20" s="94" t="s">
        <v>31</v>
      </c>
      <c r="H20" s="94" t="s">
        <v>40</v>
      </c>
      <c r="I20" s="94" t="s">
        <v>6</v>
      </c>
      <c r="J20" s="91" t="s">
        <v>87</v>
      </c>
      <c r="K20" s="93">
        <v>60000</v>
      </c>
      <c r="L20" s="93">
        <v>54000</v>
      </c>
      <c r="M20" s="95" t="s">
        <v>207</v>
      </c>
      <c r="N20" s="95">
        <v>57000</v>
      </c>
      <c r="O20" s="95">
        <v>20</v>
      </c>
      <c r="P20" s="95">
        <v>57000</v>
      </c>
      <c r="Q20" s="95" t="s">
        <v>207</v>
      </c>
      <c r="R20" s="95">
        <v>20</v>
      </c>
    </row>
    <row r="21" spans="1:18" ht="148.5">
      <c r="A21" s="34">
        <v>14</v>
      </c>
      <c r="B21" s="90">
        <v>1</v>
      </c>
      <c r="C21" s="91" t="s">
        <v>253</v>
      </c>
      <c r="D21" s="92" t="s">
        <v>254</v>
      </c>
      <c r="E21" s="91" t="s">
        <v>255</v>
      </c>
      <c r="F21" s="93" t="s">
        <v>139</v>
      </c>
      <c r="G21" s="94" t="s">
        <v>31</v>
      </c>
      <c r="H21" s="94" t="s">
        <v>32</v>
      </c>
      <c r="I21" s="94" t="s">
        <v>6</v>
      </c>
      <c r="J21" s="91" t="s">
        <v>87</v>
      </c>
      <c r="K21" s="93">
        <v>60000</v>
      </c>
      <c r="L21" s="93">
        <v>54000</v>
      </c>
      <c r="M21" s="95" t="s">
        <v>207</v>
      </c>
      <c r="N21" s="95">
        <v>57000</v>
      </c>
      <c r="O21" s="95">
        <v>20</v>
      </c>
      <c r="P21" s="95">
        <v>57000</v>
      </c>
      <c r="Q21" s="95" t="s">
        <v>207</v>
      </c>
      <c r="R21" s="95">
        <v>20</v>
      </c>
    </row>
    <row r="22" spans="1:18" ht="49.5">
      <c r="A22" s="34">
        <v>15</v>
      </c>
      <c r="B22" s="90">
        <v>5</v>
      </c>
      <c r="C22" s="91" t="s">
        <v>256</v>
      </c>
      <c r="D22" s="92" t="s">
        <v>257</v>
      </c>
      <c r="E22" s="91" t="s">
        <v>258</v>
      </c>
      <c r="F22" s="93" t="s">
        <v>139</v>
      </c>
      <c r="G22" s="94" t="s">
        <v>31</v>
      </c>
      <c r="H22" s="94" t="s">
        <v>32</v>
      </c>
      <c r="I22" s="94" t="s">
        <v>6</v>
      </c>
      <c r="J22" s="91" t="s">
        <v>259</v>
      </c>
      <c r="K22" s="93">
        <v>60000</v>
      </c>
      <c r="L22" s="93">
        <v>54000</v>
      </c>
      <c r="M22" s="95" t="s">
        <v>207</v>
      </c>
      <c r="N22" s="95">
        <v>57000</v>
      </c>
      <c r="O22" s="95">
        <v>20</v>
      </c>
      <c r="P22" s="95">
        <v>57000</v>
      </c>
      <c r="Q22" s="95" t="s">
        <v>207</v>
      </c>
      <c r="R22" s="95">
        <v>20</v>
      </c>
    </row>
    <row r="23" spans="1:18" ht="66">
      <c r="A23" s="34">
        <v>16</v>
      </c>
      <c r="B23" s="90">
        <v>104</v>
      </c>
      <c r="C23" s="91" t="s">
        <v>260</v>
      </c>
      <c r="D23" s="92" t="s">
        <v>261</v>
      </c>
      <c r="E23" s="91" t="s">
        <v>262</v>
      </c>
      <c r="F23" s="93" t="s">
        <v>139</v>
      </c>
      <c r="G23" s="94" t="s">
        <v>31</v>
      </c>
      <c r="H23" s="94" t="s">
        <v>40</v>
      </c>
      <c r="I23" s="94" t="s">
        <v>6</v>
      </c>
      <c r="J23" s="91" t="s">
        <v>263</v>
      </c>
      <c r="K23" s="93">
        <v>60000</v>
      </c>
      <c r="L23" s="93">
        <v>54000</v>
      </c>
      <c r="M23" s="95" t="s">
        <v>207</v>
      </c>
      <c r="N23" s="95">
        <v>57000</v>
      </c>
      <c r="O23" s="95">
        <v>20</v>
      </c>
      <c r="P23" s="95">
        <v>57000</v>
      </c>
      <c r="Q23" s="95" t="s">
        <v>207</v>
      </c>
      <c r="R23" s="95">
        <v>20</v>
      </c>
    </row>
    <row r="24" spans="1:18" ht="66">
      <c r="A24" s="34">
        <v>17</v>
      </c>
      <c r="B24" s="90">
        <v>103</v>
      </c>
      <c r="C24" s="91" t="s">
        <v>264</v>
      </c>
      <c r="D24" s="92" t="s">
        <v>265</v>
      </c>
      <c r="E24" s="91" t="s">
        <v>266</v>
      </c>
      <c r="F24" s="93" t="s">
        <v>139</v>
      </c>
      <c r="G24" s="94" t="s">
        <v>31</v>
      </c>
      <c r="H24" s="94" t="s">
        <v>32</v>
      </c>
      <c r="I24" s="94" t="s">
        <v>6</v>
      </c>
      <c r="J24" s="91" t="s">
        <v>267</v>
      </c>
      <c r="K24" s="93">
        <v>60000</v>
      </c>
      <c r="L24" s="93">
        <v>54000</v>
      </c>
      <c r="M24" s="95" t="s">
        <v>207</v>
      </c>
      <c r="N24" s="95">
        <v>57000</v>
      </c>
      <c r="O24" s="95">
        <v>20</v>
      </c>
      <c r="P24" s="95">
        <v>57000</v>
      </c>
      <c r="Q24" s="95" t="s">
        <v>207</v>
      </c>
      <c r="R24" s="95">
        <v>20</v>
      </c>
    </row>
    <row r="25" spans="1:18" ht="49.5">
      <c r="A25" s="34">
        <v>18</v>
      </c>
      <c r="B25" s="90">
        <v>87</v>
      </c>
      <c r="C25" s="91" t="s">
        <v>268</v>
      </c>
      <c r="D25" s="92" t="s">
        <v>269</v>
      </c>
      <c r="E25" s="91" t="s">
        <v>270</v>
      </c>
      <c r="F25" s="93" t="s">
        <v>139</v>
      </c>
      <c r="G25" s="94" t="s">
        <v>31</v>
      </c>
      <c r="H25" s="94" t="s">
        <v>32</v>
      </c>
      <c r="I25" s="94" t="s">
        <v>6</v>
      </c>
      <c r="J25" s="91" t="s">
        <v>271</v>
      </c>
      <c r="K25" s="93">
        <v>70000</v>
      </c>
      <c r="L25" s="93">
        <v>63000</v>
      </c>
      <c r="M25" s="95" t="s">
        <v>207</v>
      </c>
      <c r="N25" s="95">
        <v>66500</v>
      </c>
      <c r="O25" s="95">
        <v>20</v>
      </c>
      <c r="P25" s="95">
        <v>66500</v>
      </c>
      <c r="Q25" s="95" t="s">
        <v>207</v>
      </c>
      <c r="R25" s="95">
        <v>20</v>
      </c>
    </row>
    <row r="26" spans="1:18" ht="82.5">
      <c r="A26" s="34">
        <v>19</v>
      </c>
      <c r="B26" s="90">
        <v>7</v>
      </c>
      <c r="C26" s="91" t="s">
        <v>272</v>
      </c>
      <c r="D26" s="92" t="s">
        <v>273</v>
      </c>
      <c r="E26" s="91" t="s">
        <v>274</v>
      </c>
      <c r="F26" s="93" t="s">
        <v>139</v>
      </c>
      <c r="G26" s="94" t="s">
        <v>31</v>
      </c>
      <c r="H26" s="94" t="s">
        <v>32</v>
      </c>
      <c r="I26" s="94" t="s">
        <v>6</v>
      </c>
      <c r="J26" s="91" t="s">
        <v>275</v>
      </c>
      <c r="K26" s="93">
        <v>70000</v>
      </c>
      <c r="L26" s="93">
        <v>63000</v>
      </c>
      <c r="M26" s="95" t="s">
        <v>207</v>
      </c>
      <c r="N26" s="95">
        <v>66500</v>
      </c>
      <c r="O26" s="95">
        <v>20</v>
      </c>
      <c r="P26" s="95">
        <v>66500</v>
      </c>
      <c r="Q26" s="95" t="s">
        <v>207</v>
      </c>
      <c r="R26" s="95">
        <v>20</v>
      </c>
    </row>
    <row r="27" spans="1:18" ht="115.5">
      <c r="A27" s="34">
        <v>20</v>
      </c>
      <c r="B27" s="90">
        <v>33</v>
      </c>
      <c r="C27" s="91" t="s">
        <v>276</v>
      </c>
      <c r="D27" s="92" t="s">
        <v>261</v>
      </c>
      <c r="E27" s="91" t="s">
        <v>277</v>
      </c>
      <c r="F27" s="93" t="s">
        <v>139</v>
      </c>
      <c r="G27" s="94" t="s">
        <v>31</v>
      </c>
      <c r="H27" s="94" t="s">
        <v>32</v>
      </c>
      <c r="I27" s="94" t="s">
        <v>6</v>
      </c>
      <c r="J27" s="91" t="s">
        <v>278</v>
      </c>
      <c r="K27" s="93">
        <v>60000</v>
      </c>
      <c r="L27" s="93">
        <v>54000</v>
      </c>
      <c r="M27" s="95" t="s">
        <v>207</v>
      </c>
      <c r="N27" s="95">
        <v>57000</v>
      </c>
      <c r="O27" s="95">
        <v>20</v>
      </c>
      <c r="P27" s="95">
        <v>57000</v>
      </c>
      <c r="Q27" s="95" t="s">
        <v>207</v>
      </c>
      <c r="R27" s="95">
        <v>20</v>
      </c>
    </row>
    <row r="28" spans="1:18" ht="66">
      <c r="A28" s="34">
        <v>21</v>
      </c>
      <c r="B28" s="90">
        <v>48</v>
      </c>
      <c r="C28" s="91" t="s">
        <v>279</v>
      </c>
      <c r="D28" s="92" t="s">
        <v>280</v>
      </c>
      <c r="E28" s="91" t="s">
        <v>281</v>
      </c>
      <c r="F28" s="93" t="s">
        <v>139</v>
      </c>
      <c r="G28" s="94" t="s">
        <v>31</v>
      </c>
      <c r="H28" s="94" t="s">
        <v>40</v>
      </c>
      <c r="I28" s="94" t="s">
        <v>6</v>
      </c>
      <c r="J28" s="96" t="s">
        <v>282</v>
      </c>
      <c r="K28" s="93">
        <v>60000</v>
      </c>
      <c r="L28" s="93">
        <v>54000</v>
      </c>
      <c r="M28" s="95" t="s">
        <v>207</v>
      </c>
      <c r="N28" s="95">
        <v>57000</v>
      </c>
      <c r="O28" s="95">
        <v>20</v>
      </c>
      <c r="P28" s="95">
        <v>57000</v>
      </c>
      <c r="Q28" s="95" t="s">
        <v>207</v>
      </c>
      <c r="R28" s="95">
        <v>20</v>
      </c>
    </row>
    <row r="29" spans="1:18" ht="49.5">
      <c r="A29" s="34">
        <v>22</v>
      </c>
      <c r="B29" s="90">
        <v>99</v>
      </c>
      <c r="C29" s="91" t="s">
        <v>283</v>
      </c>
      <c r="D29" s="92" t="s">
        <v>284</v>
      </c>
      <c r="E29" s="91" t="s">
        <v>285</v>
      </c>
      <c r="F29" s="93" t="s">
        <v>139</v>
      </c>
      <c r="G29" s="94" t="s">
        <v>31</v>
      </c>
      <c r="H29" s="94" t="s">
        <v>32</v>
      </c>
      <c r="I29" s="94" t="s">
        <v>6</v>
      </c>
      <c r="J29" s="91" t="s">
        <v>286</v>
      </c>
      <c r="K29" s="93">
        <v>60000</v>
      </c>
      <c r="L29" s="93">
        <v>54000</v>
      </c>
      <c r="M29" s="95" t="s">
        <v>207</v>
      </c>
      <c r="N29" s="95">
        <v>57000</v>
      </c>
      <c r="O29" s="95">
        <v>20</v>
      </c>
      <c r="P29" s="95">
        <v>57000</v>
      </c>
      <c r="Q29" s="95" t="s">
        <v>207</v>
      </c>
      <c r="R29" s="95">
        <v>20</v>
      </c>
    </row>
    <row r="30" spans="1:18" ht="66">
      <c r="A30" s="34">
        <v>23</v>
      </c>
      <c r="B30" s="90">
        <v>86</v>
      </c>
      <c r="C30" s="91" t="s">
        <v>287</v>
      </c>
      <c r="D30" s="92" t="s">
        <v>288</v>
      </c>
      <c r="E30" s="91" t="s">
        <v>289</v>
      </c>
      <c r="F30" s="93" t="s">
        <v>139</v>
      </c>
      <c r="G30" s="94" t="s">
        <v>31</v>
      </c>
      <c r="H30" s="94" t="s">
        <v>32</v>
      </c>
      <c r="I30" s="94" t="s">
        <v>6</v>
      </c>
      <c r="J30" s="91" t="s">
        <v>290</v>
      </c>
      <c r="K30" s="93">
        <v>60000</v>
      </c>
      <c r="L30" s="93">
        <v>54000</v>
      </c>
      <c r="M30" s="95" t="s">
        <v>207</v>
      </c>
      <c r="N30" s="95">
        <v>57000</v>
      </c>
      <c r="O30" s="95">
        <v>20</v>
      </c>
      <c r="P30" s="95">
        <v>57000</v>
      </c>
      <c r="Q30" s="95" t="s">
        <v>207</v>
      </c>
      <c r="R30" s="95">
        <v>20</v>
      </c>
    </row>
    <row r="31" spans="1:18" ht="82.5">
      <c r="A31" s="34">
        <v>24</v>
      </c>
      <c r="B31" s="90">
        <v>80</v>
      </c>
      <c r="C31" s="91" t="s">
        <v>291</v>
      </c>
      <c r="D31" s="92" t="s">
        <v>292</v>
      </c>
      <c r="E31" s="91" t="s">
        <v>293</v>
      </c>
      <c r="F31" s="93" t="s">
        <v>139</v>
      </c>
      <c r="G31" s="94" t="s">
        <v>31</v>
      </c>
      <c r="H31" s="94" t="s">
        <v>32</v>
      </c>
      <c r="I31" s="94" t="s">
        <v>6</v>
      </c>
      <c r="J31" s="91" t="s">
        <v>294</v>
      </c>
      <c r="K31" s="93">
        <v>70000</v>
      </c>
      <c r="L31" s="93">
        <v>63000</v>
      </c>
      <c r="M31" s="95" t="s">
        <v>207</v>
      </c>
      <c r="N31" s="95">
        <v>66500</v>
      </c>
      <c r="O31" s="95">
        <v>20</v>
      </c>
      <c r="P31" s="95">
        <v>66500</v>
      </c>
      <c r="Q31" s="95" t="s">
        <v>207</v>
      </c>
      <c r="R31" s="95">
        <v>20</v>
      </c>
    </row>
    <row r="32" spans="1:18" ht="66">
      <c r="A32" s="34">
        <v>25</v>
      </c>
      <c r="B32" s="90">
        <v>95</v>
      </c>
      <c r="C32" s="91" t="s">
        <v>295</v>
      </c>
      <c r="D32" s="92" t="s">
        <v>296</v>
      </c>
      <c r="E32" s="91" t="s">
        <v>297</v>
      </c>
      <c r="F32" s="93" t="s">
        <v>139</v>
      </c>
      <c r="G32" s="94" t="s">
        <v>31</v>
      </c>
      <c r="H32" s="94" t="s">
        <v>32</v>
      </c>
      <c r="I32" s="94" t="s">
        <v>6</v>
      </c>
      <c r="J32" s="91" t="s">
        <v>298</v>
      </c>
      <c r="K32" s="93">
        <v>60000</v>
      </c>
      <c r="L32" s="93">
        <v>54000</v>
      </c>
      <c r="M32" s="95" t="s">
        <v>207</v>
      </c>
      <c r="N32" s="95">
        <v>57000</v>
      </c>
      <c r="O32" s="95">
        <v>20</v>
      </c>
      <c r="P32" s="95">
        <v>57000</v>
      </c>
      <c r="Q32" s="95" t="s">
        <v>207</v>
      </c>
      <c r="R32" s="95">
        <v>20</v>
      </c>
    </row>
    <row r="33" spans="1:18" ht="66">
      <c r="A33" s="34">
        <v>26</v>
      </c>
      <c r="B33" s="90">
        <v>23</v>
      </c>
      <c r="C33" s="91" t="s">
        <v>299</v>
      </c>
      <c r="D33" s="92" t="s">
        <v>300</v>
      </c>
      <c r="E33" s="91" t="s">
        <v>301</v>
      </c>
      <c r="F33" s="93" t="s">
        <v>139</v>
      </c>
      <c r="G33" s="94" t="s">
        <v>31</v>
      </c>
      <c r="H33" s="94" t="s">
        <v>40</v>
      </c>
      <c r="I33" s="94" t="s">
        <v>6</v>
      </c>
      <c r="J33" s="91" t="s">
        <v>302</v>
      </c>
      <c r="K33" s="93">
        <v>60000</v>
      </c>
      <c r="L33" s="93">
        <v>54000</v>
      </c>
      <c r="M33" s="95" t="s">
        <v>207</v>
      </c>
      <c r="N33" s="95">
        <v>57000</v>
      </c>
      <c r="O33" s="95">
        <v>20</v>
      </c>
      <c r="P33" s="95">
        <v>57000</v>
      </c>
      <c r="Q33" s="95" t="s">
        <v>207</v>
      </c>
      <c r="R33" s="95">
        <v>20</v>
      </c>
    </row>
    <row r="34" spans="1:18" ht="49.5">
      <c r="A34" s="34">
        <v>27</v>
      </c>
      <c r="B34" s="90">
        <v>92</v>
      </c>
      <c r="C34" s="91" t="s">
        <v>303</v>
      </c>
      <c r="D34" s="92" t="s">
        <v>304</v>
      </c>
      <c r="E34" s="91" t="s">
        <v>305</v>
      </c>
      <c r="F34" s="93" t="s">
        <v>139</v>
      </c>
      <c r="G34" s="94" t="s">
        <v>31</v>
      </c>
      <c r="H34" s="94" t="s">
        <v>32</v>
      </c>
      <c r="I34" s="94" t="s">
        <v>6</v>
      </c>
      <c r="J34" s="91" t="s">
        <v>306</v>
      </c>
      <c r="K34" s="93">
        <v>60000</v>
      </c>
      <c r="L34" s="93">
        <v>54000</v>
      </c>
      <c r="M34" s="95" t="s">
        <v>207</v>
      </c>
      <c r="N34" s="95">
        <v>57000</v>
      </c>
      <c r="O34" s="95">
        <v>20</v>
      </c>
      <c r="P34" s="95">
        <v>57000</v>
      </c>
      <c r="Q34" s="95" t="s">
        <v>207</v>
      </c>
      <c r="R34" s="95">
        <v>20</v>
      </c>
    </row>
    <row r="35" spans="1:18" ht="115.5">
      <c r="A35" s="34">
        <v>28</v>
      </c>
      <c r="B35" s="90">
        <v>61</v>
      </c>
      <c r="C35" s="91" t="s">
        <v>307</v>
      </c>
      <c r="D35" s="92" t="s">
        <v>308</v>
      </c>
      <c r="E35" s="91" t="s">
        <v>309</v>
      </c>
      <c r="F35" s="93" t="s">
        <v>139</v>
      </c>
      <c r="G35" s="94" t="s">
        <v>31</v>
      </c>
      <c r="H35" s="94" t="s">
        <v>32</v>
      </c>
      <c r="I35" s="94" t="s">
        <v>5</v>
      </c>
      <c r="J35" s="91" t="s">
        <v>310</v>
      </c>
      <c r="K35" s="93">
        <v>60000</v>
      </c>
      <c r="L35" s="93">
        <v>54000</v>
      </c>
      <c r="M35" s="95" t="s">
        <v>207</v>
      </c>
      <c r="N35" s="95">
        <v>57000</v>
      </c>
      <c r="O35" s="95">
        <v>20</v>
      </c>
      <c r="P35" s="95">
        <v>57000</v>
      </c>
      <c r="Q35" s="95" t="s">
        <v>207</v>
      </c>
      <c r="R35" s="95">
        <v>20</v>
      </c>
    </row>
    <row r="36" spans="1:18" ht="66">
      <c r="A36" s="34">
        <v>29</v>
      </c>
      <c r="B36" s="90">
        <v>105</v>
      </c>
      <c r="C36" s="91" t="s">
        <v>311</v>
      </c>
      <c r="D36" s="92" t="s">
        <v>312</v>
      </c>
      <c r="E36" s="91" t="s">
        <v>313</v>
      </c>
      <c r="F36" s="93" t="s">
        <v>139</v>
      </c>
      <c r="G36" s="94" t="s">
        <v>31</v>
      </c>
      <c r="H36" s="94" t="s">
        <v>32</v>
      </c>
      <c r="I36" s="94" t="s">
        <v>5</v>
      </c>
      <c r="J36" s="91" t="s">
        <v>275</v>
      </c>
      <c r="K36" s="93">
        <v>60000</v>
      </c>
      <c r="L36" s="93">
        <v>54000</v>
      </c>
      <c r="M36" s="95" t="s">
        <v>207</v>
      </c>
      <c r="N36" s="95">
        <v>57000</v>
      </c>
      <c r="O36" s="95">
        <v>20</v>
      </c>
      <c r="P36" s="95">
        <v>57000</v>
      </c>
      <c r="Q36" s="95" t="s">
        <v>207</v>
      </c>
      <c r="R36" s="95">
        <v>20</v>
      </c>
    </row>
    <row r="37" spans="1:18" ht="82.5">
      <c r="A37" s="34">
        <v>30</v>
      </c>
      <c r="B37" s="90">
        <v>94</v>
      </c>
      <c r="C37" s="91" t="s">
        <v>314</v>
      </c>
      <c r="D37" s="92" t="s">
        <v>315</v>
      </c>
      <c r="E37" s="91" t="s">
        <v>316</v>
      </c>
      <c r="F37" s="93" t="s">
        <v>139</v>
      </c>
      <c r="G37" s="94" t="s">
        <v>31</v>
      </c>
      <c r="H37" s="94" t="s">
        <v>40</v>
      </c>
      <c r="I37" s="94" t="s">
        <v>6</v>
      </c>
      <c r="J37" s="91" t="s">
        <v>87</v>
      </c>
      <c r="K37" s="93">
        <v>60000</v>
      </c>
      <c r="L37" s="93">
        <v>54000</v>
      </c>
      <c r="M37" s="95" t="s">
        <v>207</v>
      </c>
      <c r="N37" s="95">
        <v>57000</v>
      </c>
      <c r="O37" s="95">
        <v>20</v>
      </c>
      <c r="P37" s="95">
        <v>57000</v>
      </c>
      <c r="Q37" s="95" t="s">
        <v>207</v>
      </c>
      <c r="R37" s="95">
        <v>20</v>
      </c>
    </row>
    <row r="38" spans="1:18" ht="49.5">
      <c r="A38" s="34">
        <v>31</v>
      </c>
      <c r="B38" s="90">
        <v>40</v>
      </c>
      <c r="C38" s="91" t="s">
        <v>317</v>
      </c>
      <c r="D38" s="92" t="s">
        <v>318</v>
      </c>
      <c r="E38" s="91" t="s">
        <v>319</v>
      </c>
      <c r="F38" s="93" t="s">
        <v>139</v>
      </c>
      <c r="G38" s="94" t="s">
        <v>31</v>
      </c>
      <c r="H38" s="94" t="s">
        <v>40</v>
      </c>
      <c r="I38" s="94" t="s">
        <v>6</v>
      </c>
      <c r="J38" s="91" t="s">
        <v>87</v>
      </c>
      <c r="K38" s="93">
        <v>60000</v>
      </c>
      <c r="L38" s="93">
        <v>54000</v>
      </c>
      <c r="M38" s="95" t="s">
        <v>207</v>
      </c>
      <c r="N38" s="95">
        <v>57000</v>
      </c>
      <c r="O38" s="95">
        <v>20</v>
      </c>
      <c r="P38" s="95">
        <v>57000</v>
      </c>
      <c r="Q38" s="95" t="s">
        <v>207</v>
      </c>
      <c r="R38" s="95">
        <v>20</v>
      </c>
    </row>
    <row r="39" spans="1:18" ht="82.5">
      <c r="A39" s="34">
        <v>32</v>
      </c>
      <c r="B39" s="97">
        <v>1</v>
      </c>
      <c r="C39" s="91" t="s">
        <v>320</v>
      </c>
      <c r="D39" s="91" t="s">
        <v>321</v>
      </c>
      <c r="E39" s="91" t="s">
        <v>322</v>
      </c>
      <c r="F39" s="94" t="s">
        <v>139</v>
      </c>
      <c r="G39" s="94" t="s">
        <v>31</v>
      </c>
      <c r="H39" s="98" t="s">
        <v>32</v>
      </c>
      <c r="I39" s="94" t="s">
        <v>5</v>
      </c>
      <c r="J39" s="91" t="s">
        <v>323</v>
      </c>
      <c r="K39" s="94">
        <v>70000</v>
      </c>
      <c r="L39" s="99">
        <v>63000</v>
      </c>
      <c r="M39" s="100">
        <v>41374</v>
      </c>
      <c r="N39" s="94">
        <v>66500</v>
      </c>
      <c r="O39" s="94">
        <v>20</v>
      </c>
      <c r="P39" s="94">
        <v>66500</v>
      </c>
      <c r="Q39" s="101">
        <v>41374</v>
      </c>
      <c r="R39" s="102">
        <v>20</v>
      </c>
    </row>
    <row r="40" spans="1:18" ht="82.5">
      <c r="A40" s="34">
        <v>33</v>
      </c>
      <c r="B40" s="97">
        <v>13</v>
      </c>
      <c r="C40" s="91" t="s">
        <v>324</v>
      </c>
      <c r="D40" s="91" t="s">
        <v>325</v>
      </c>
      <c r="E40" s="91" t="s">
        <v>326</v>
      </c>
      <c r="F40" s="94" t="s">
        <v>139</v>
      </c>
      <c r="G40" s="94" t="s">
        <v>69</v>
      </c>
      <c r="H40" s="98" t="s">
        <v>32</v>
      </c>
      <c r="I40" s="94" t="s">
        <v>6</v>
      </c>
      <c r="J40" s="91" t="s">
        <v>327</v>
      </c>
      <c r="K40" s="94">
        <v>70000</v>
      </c>
      <c r="L40" s="94">
        <v>63000</v>
      </c>
      <c r="M40" s="100">
        <v>41374</v>
      </c>
      <c r="N40" s="94">
        <v>66500</v>
      </c>
      <c r="O40" s="94">
        <v>20</v>
      </c>
      <c r="P40" s="94">
        <v>66500</v>
      </c>
      <c r="Q40" s="101">
        <v>41374</v>
      </c>
      <c r="R40" s="102">
        <v>20</v>
      </c>
    </row>
    <row r="41" spans="1:18" ht="115.5">
      <c r="A41" s="34">
        <v>34</v>
      </c>
      <c r="B41" s="97">
        <v>16</v>
      </c>
      <c r="C41" s="91" t="s">
        <v>328</v>
      </c>
      <c r="D41" s="91" t="s">
        <v>329</v>
      </c>
      <c r="E41" s="91" t="s">
        <v>330</v>
      </c>
      <c r="F41" s="94" t="s">
        <v>139</v>
      </c>
      <c r="G41" s="94" t="s">
        <v>31</v>
      </c>
      <c r="H41" s="98" t="s">
        <v>40</v>
      </c>
      <c r="I41" s="94" t="s">
        <v>5</v>
      </c>
      <c r="J41" s="91" t="s">
        <v>331</v>
      </c>
      <c r="K41" s="94">
        <v>60000</v>
      </c>
      <c r="L41" s="99">
        <v>54000</v>
      </c>
      <c r="M41" s="100">
        <v>41374</v>
      </c>
      <c r="N41" s="94">
        <v>57000</v>
      </c>
      <c r="O41" s="94">
        <v>20</v>
      </c>
      <c r="P41" s="94">
        <v>57000</v>
      </c>
      <c r="Q41" s="101">
        <v>41374</v>
      </c>
      <c r="R41" s="102">
        <v>20</v>
      </c>
    </row>
    <row r="42" spans="1:18" ht="82.5">
      <c r="A42" s="34">
        <v>35</v>
      </c>
      <c r="B42" s="97">
        <v>20</v>
      </c>
      <c r="C42" s="91" t="s">
        <v>332</v>
      </c>
      <c r="D42" s="91" t="s">
        <v>333</v>
      </c>
      <c r="E42" s="91" t="s">
        <v>334</v>
      </c>
      <c r="F42" s="94" t="s">
        <v>139</v>
      </c>
      <c r="G42" s="94" t="s">
        <v>31</v>
      </c>
      <c r="H42" s="98" t="s">
        <v>32</v>
      </c>
      <c r="I42" s="94" t="s">
        <v>6</v>
      </c>
      <c r="J42" s="91" t="s">
        <v>335</v>
      </c>
      <c r="K42" s="94">
        <v>60000</v>
      </c>
      <c r="L42" s="99">
        <v>54000</v>
      </c>
      <c r="M42" s="100">
        <v>41374</v>
      </c>
      <c r="N42" s="94">
        <v>57000</v>
      </c>
      <c r="O42" s="94">
        <v>20</v>
      </c>
      <c r="P42" s="94">
        <v>57000</v>
      </c>
      <c r="Q42" s="101">
        <v>41374</v>
      </c>
      <c r="R42" s="102">
        <v>20</v>
      </c>
    </row>
    <row r="43" spans="1:18" ht="82.5">
      <c r="A43" s="34">
        <v>36</v>
      </c>
      <c r="B43" s="97">
        <v>24</v>
      </c>
      <c r="C43" s="91" t="s">
        <v>336</v>
      </c>
      <c r="D43" s="91" t="s">
        <v>337</v>
      </c>
      <c r="E43" s="91" t="s">
        <v>338</v>
      </c>
      <c r="F43" s="94" t="s">
        <v>139</v>
      </c>
      <c r="G43" s="94" t="s">
        <v>339</v>
      </c>
      <c r="H43" s="98" t="s">
        <v>32</v>
      </c>
      <c r="I43" s="94" t="s">
        <v>6</v>
      </c>
      <c r="J43" s="91" t="s">
        <v>340</v>
      </c>
      <c r="K43" s="94">
        <v>70000</v>
      </c>
      <c r="L43" s="94">
        <v>63000</v>
      </c>
      <c r="M43" s="100">
        <v>41374</v>
      </c>
      <c r="N43" s="94">
        <v>66500</v>
      </c>
      <c r="O43" s="94">
        <v>20</v>
      </c>
      <c r="P43" s="94">
        <v>66500</v>
      </c>
      <c r="Q43" s="101">
        <v>41374</v>
      </c>
      <c r="R43" s="102">
        <v>20</v>
      </c>
    </row>
    <row r="44" spans="1:18" ht="115.5">
      <c r="A44" s="34">
        <v>37</v>
      </c>
      <c r="B44" s="97">
        <v>48</v>
      </c>
      <c r="C44" s="91" t="s">
        <v>341</v>
      </c>
      <c r="D44" s="91" t="s">
        <v>342</v>
      </c>
      <c r="E44" s="91" t="s">
        <v>343</v>
      </c>
      <c r="F44" s="94" t="s">
        <v>139</v>
      </c>
      <c r="G44" s="94" t="s">
        <v>31</v>
      </c>
      <c r="H44" s="98" t="s">
        <v>32</v>
      </c>
      <c r="I44" s="94" t="s">
        <v>6</v>
      </c>
      <c r="J44" s="91" t="s">
        <v>335</v>
      </c>
      <c r="K44" s="94">
        <v>60000</v>
      </c>
      <c r="L44" s="99">
        <v>54000</v>
      </c>
      <c r="M44" s="100">
        <v>41374</v>
      </c>
      <c r="N44" s="94">
        <v>57000</v>
      </c>
      <c r="O44" s="94">
        <v>20</v>
      </c>
      <c r="P44" s="94">
        <v>57000</v>
      </c>
      <c r="Q44" s="101">
        <v>41374</v>
      </c>
      <c r="R44" s="102">
        <v>20</v>
      </c>
    </row>
    <row r="45" spans="1:18" ht="66">
      <c r="A45" s="34">
        <v>38</v>
      </c>
      <c r="B45" s="97">
        <v>67</v>
      </c>
      <c r="C45" s="91" t="s">
        <v>344</v>
      </c>
      <c r="D45" s="91" t="s">
        <v>345</v>
      </c>
      <c r="E45" s="91" t="s">
        <v>346</v>
      </c>
      <c r="F45" s="94" t="s">
        <v>139</v>
      </c>
      <c r="G45" s="94" t="s">
        <v>31</v>
      </c>
      <c r="H45" s="98" t="s">
        <v>40</v>
      </c>
      <c r="I45" s="94" t="s">
        <v>6</v>
      </c>
      <c r="J45" s="91" t="s">
        <v>87</v>
      </c>
      <c r="K45" s="94">
        <v>60000</v>
      </c>
      <c r="L45" s="99">
        <v>54000</v>
      </c>
      <c r="M45" s="100">
        <v>41374</v>
      </c>
      <c r="N45" s="94">
        <v>57000</v>
      </c>
      <c r="O45" s="94">
        <v>20</v>
      </c>
      <c r="P45" s="94">
        <v>57000</v>
      </c>
      <c r="Q45" s="101">
        <v>41374</v>
      </c>
      <c r="R45" s="102">
        <v>20</v>
      </c>
    </row>
    <row r="46" spans="1:18" ht="115.5">
      <c r="A46" s="34">
        <v>39</v>
      </c>
      <c r="B46" s="97">
        <v>69</v>
      </c>
      <c r="C46" s="91" t="s">
        <v>347</v>
      </c>
      <c r="D46" s="91" t="s">
        <v>348</v>
      </c>
      <c r="E46" s="91" t="s">
        <v>349</v>
      </c>
      <c r="F46" s="94" t="s">
        <v>139</v>
      </c>
      <c r="G46" s="94" t="s">
        <v>31</v>
      </c>
      <c r="H46" s="98" t="s">
        <v>32</v>
      </c>
      <c r="I46" s="94" t="s">
        <v>6</v>
      </c>
      <c r="J46" s="91" t="s">
        <v>350</v>
      </c>
      <c r="K46" s="94">
        <v>100000</v>
      </c>
      <c r="L46" s="99">
        <v>90000</v>
      </c>
      <c r="M46" s="100">
        <v>41374</v>
      </c>
      <c r="N46" s="94">
        <v>95000</v>
      </c>
      <c r="O46" s="94">
        <v>20</v>
      </c>
      <c r="P46" s="94">
        <v>95000</v>
      </c>
      <c r="Q46" s="101">
        <v>41374</v>
      </c>
      <c r="R46" s="102">
        <v>20</v>
      </c>
    </row>
    <row r="47" spans="1:18" ht="66">
      <c r="A47" s="34">
        <v>40</v>
      </c>
      <c r="B47" s="97">
        <v>72</v>
      </c>
      <c r="C47" s="91" t="s">
        <v>351</v>
      </c>
      <c r="D47" s="91" t="s">
        <v>352</v>
      </c>
      <c r="E47" s="91" t="s">
        <v>353</v>
      </c>
      <c r="F47" s="94" t="s">
        <v>139</v>
      </c>
      <c r="G47" s="94" t="s">
        <v>31</v>
      </c>
      <c r="H47" s="98" t="s">
        <v>32</v>
      </c>
      <c r="I47" s="94" t="s">
        <v>6</v>
      </c>
      <c r="J47" s="91" t="s">
        <v>354</v>
      </c>
      <c r="K47" s="94">
        <v>70000</v>
      </c>
      <c r="L47" s="99">
        <v>63000</v>
      </c>
      <c r="M47" s="100">
        <v>41374</v>
      </c>
      <c r="N47" s="94">
        <v>66500</v>
      </c>
      <c r="O47" s="94">
        <v>20</v>
      </c>
      <c r="P47" s="94">
        <v>66500</v>
      </c>
      <c r="Q47" s="101">
        <v>41374</v>
      </c>
      <c r="R47" s="102">
        <v>20</v>
      </c>
    </row>
    <row r="48" spans="1:18" ht="82.5">
      <c r="A48" s="34">
        <v>41</v>
      </c>
      <c r="B48" s="97">
        <v>73</v>
      </c>
      <c r="C48" s="91" t="s">
        <v>355</v>
      </c>
      <c r="D48" s="91" t="s">
        <v>356</v>
      </c>
      <c r="E48" s="91" t="s">
        <v>357</v>
      </c>
      <c r="F48" s="94" t="s">
        <v>139</v>
      </c>
      <c r="G48" s="94" t="s">
        <v>31</v>
      </c>
      <c r="H48" s="98" t="s">
        <v>32</v>
      </c>
      <c r="I48" s="94" t="s">
        <v>6</v>
      </c>
      <c r="J48" s="91" t="s">
        <v>358</v>
      </c>
      <c r="K48" s="94">
        <v>70000</v>
      </c>
      <c r="L48" s="99">
        <v>63000</v>
      </c>
      <c r="M48" s="100">
        <v>41374</v>
      </c>
      <c r="N48" s="94">
        <v>66500</v>
      </c>
      <c r="O48" s="94">
        <v>20</v>
      </c>
      <c r="P48" s="94">
        <v>66500</v>
      </c>
      <c r="Q48" s="101">
        <v>41374</v>
      </c>
      <c r="R48" s="102">
        <v>20</v>
      </c>
    </row>
    <row r="49" spans="1:18" ht="49.5">
      <c r="A49" s="34">
        <v>42</v>
      </c>
      <c r="B49" s="97">
        <v>75</v>
      </c>
      <c r="C49" s="91" t="s">
        <v>359</v>
      </c>
      <c r="D49" s="91" t="s">
        <v>360</v>
      </c>
      <c r="E49" s="91" t="s">
        <v>361</v>
      </c>
      <c r="F49" s="94" t="s">
        <v>139</v>
      </c>
      <c r="G49" s="94" t="s">
        <v>31</v>
      </c>
      <c r="H49" s="98" t="s">
        <v>40</v>
      </c>
      <c r="I49" s="94" t="s">
        <v>6</v>
      </c>
      <c r="J49" s="91" t="s">
        <v>362</v>
      </c>
      <c r="K49" s="94">
        <v>100000</v>
      </c>
      <c r="L49" s="99">
        <v>90000</v>
      </c>
      <c r="M49" s="100">
        <v>41374</v>
      </c>
      <c r="N49" s="94">
        <v>95000</v>
      </c>
      <c r="O49" s="94">
        <v>20</v>
      </c>
      <c r="P49" s="94">
        <v>95000</v>
      </c>
      <c r="Q49" s="101">
        <v>41374</v>
      </c>
      <c r="R49" s="102">
        <v>20</v>
      </c>
    </row>
    <row r="50" spans="1:18" ht="66">
      <c r="A50" s="34">
        <v>43</v>
      </c>
      <c r="B50" s="97">
        <v>79</v>
      </c>
      <c r="C50" s="91" t="s">
        <v>363</v>
      </c>
      <c r="D50" s="91" t="s">
        <v>364</v>
      </c>
      <c r="E50" s="91" t="s">
        <v>365</v>
      </c>
      <c r="F50" s="94" t="s">
        <v>139</v>
      </c>
      <c r="G50" s="94" t="s">
        <v>31</v>
      </c>
      <c r="H50" s="98" t="s">
        <v>40</v>
      </c>
      <c r="I50" s="94" t="s">
        <v>6</v>
      </c>
      <c r="J50" s="91" t="s">
        <v>87</v>
      </c>
      <c r="K50" s="94">
        <v>60000</v>
      </c>
      <c r="L50" s="99">
        <v>54000</v>
      </c>
      <c r="M50" s="100">
        <v>41374</v>
      </c>
      <c r="N50" s="94">
        <v>57000</v>
      </c>
      <c r="O50" s="94">
        <v>20</v>
      </c>
      <c r="P50" s="94">
        <v>57000</v>
      </c>
      <c r="Q50" s="101">
        <v>41374</v>
      </c>
      <c r="R50" s="102">
        <v>20</v>
      </c>
    </row>
    <row r="51" spans="1:18" ht="165">
      <c r="A51" s="34">
        <v>44</v>
      </c>
      <c r="B51" s="97">
        <v>80</v>
      </c>
      <c r="C51" s="91" t="s">
        <v>366</v>
      </c>
      <c r="D51" s="91" t="s">
        <v>367</v>
      </c>
      <c r="E51" s="91" t="s">
        <v>368</v>
      </c>
      <c r="F51" s="94" t="s">
        <v>139</v>
      </c>
      <c r="G51" s="94" t="s">
        <v>31</v>
      </c>
      <c r="H51" s="98" t="s">
        <v>32</v>
      </c>
      <c r="I51" s="94" t="s">
        <v>6</v>
      </c>
      <c r="J51" s="91" t="s">
        <v>87</v>
      </c>
      <c r="K51" s="94">
        <v>60000</v>
      </c>
      <c r="L51" s="99">
        <v>54000</v>
      </c>
      <c r="M51" s="100">
        <v>41374</v>
      </c>
      <c r="N51" s="94">
        <v>57000</v>
      </c>
      <c r="O51" s="94">
        <v>20</v>
      </c>
      <c r="P51" s="94">
        <v>57000</v>
      </c>
      <c r="Q51" s="101">
        <v>41374</v>
      </c>
      <c r="R51" s="102">
        <v>20</v>
      </c>
    </row>
    <row r="52" spans="1:18" ht="82.5">
      <c r="A52" s="34">
        <v>45</v>
      </c>
      <c r="B52" s="97">
        <v>90</v>
      </c>
      <c r="C52" s="91" t="s">
        <v>369</v>
      </c>
      <c r="D52" s="91" t="s">
        <v>370</v>
      </c>
      <c r="E52" s="91" t="s">
        <v>371</v>
      </c>
      <c r="F52" s="94" t="s">
        <v>139</v>
      </c>
      <c r="G52" s="94" t="s">
        <v>31</v>
      </c>
      <c r="H52" s="98" t="s">
        <v>40</v>
      </c>
      <c r="I52" s="94" t="s">
        <v>5</v>
      </c>
      <c r="J52" s="91" t="s">
        <v>372</v>
      </c>
      <c r="K52" s="94">
        <v>60000</v>
      </c>
      <c r="L52" s="99">
        <v>54000</v>
      </c>
      <c r="M52" s="100">
        <v>41374</v>
      </c>
      <c r="N52" s="94">
        <v>57000</v>
      </c>
      <c r="O52" s="94">
        <v>20</v>
      </c>
      <c r="P52" s="94">
        <v>57000</v>
      </c>
      <c r="Q52" s="101">
        <v>41374</v>
      </c>
      <c r="R52" s="102">
        <v>20</v>
      </c>
    </row>
    <row r="53" spans="1:18" ht="99">
      <c r="A53" s="34">
        <v>46</v>
      </c>
      <c r="B53" s="97">
        <v>98</v>
      </c>
      <c r="C53" s="91" t="s">
        <v>373</v>
      </c>
      <c r="D53" s="91" t="s">
        <v>374</v>
      </c>
      <c r="E53" s="91" t="s">
        <v>375</v>
      </c>
      <c r="F53" s="94" t="s">
        <v>139</v>
      </c>
      <c r="G53" s="94" t="s">
        <v>31</v>
      </c>
      <c r="H53" s="98" t="s">
        <v>32</v>
      </c>
      <c r="I53" s="94" t="s">
        <v>6</v>
      </c>
      <c r="J53" s="91" t="s">
        <v>335</v>
      </c>
      <c r="K53" s="94">
        <v>60000</v>
      </c>
      <c r="L53" s="99">
        <v>54000</v>
      </c>
      <c r="M53" s="100">
        <v>41374</v>
      </c>
      <c r="N53" s="94">
        <v>57000</v>
      </c>
      <c r="O53" s="94">
        <v>20</v>
      </c>
      <c r="P53" s="94">
        <v>57000</v>
      </c>
      <c r="Q53" s="101">
        <v>41374</v>
      </c>
      <c r="R53" s="102">
        <v>20</v>
      </c>
    </row>
    <row r="54" spans="1:18" ht="82.5">
      <c r="A54" s="34">
        <v>47</v>
      </c>
      <c r="B54" s="97">
        <v>101</v>
      </c>
      <c r="C54" s="91" t="s">
        <v>376</v>
      </c>
      <c r="D54" s="91" t="s">
        <v>377</v>
      </c>
      <c r="E54" s="91" t="s">
        <v>378</v>
      </c>
      <c r="F54" s="94" t="s">
        <v>139</v>
      </c>
      <c r="G54" s="94" t="s">
        <v>31</v>
      </c>
      <c r="H54" s="98" t="s">
        <v>40</v>
      </c>
      <c r="I54" s="94" t="s">
        <v>6</v>
      </c>
      <c r="J54" s="91" t="s">
        <v>87</v>
      </c>
      <c r="K54" s="94">
        <v>60000</v>
      </c>
      <c r="L54" s="99">
        <v>54000</v>
      </c>
      <c r="M54" s="100">
        <v>41374</v>
      </c>
      <c r="N54" s="94">
        <v>57000</v>
      </c>
      <c r="O54" s="94">
        <v>20</v>
      </c>
      <c r="P54" s="94">
        <v>57000</v>
      </c>
      <c r="Q54" s="101">
        <v>41374</v>
      </c>
      <c r="R54" s="102">
        <v>20</v>
      </c>
    </row>
    <row r="55" spans="1:18" ht="49.5">
      <c r="A55" s="34">
        <v>48</v>
      </c>
      <c r="B55" s="97">
        <v>113</v>
      </c>
      <c r="C55" s="91" t="s">
        <v>379</v>
      </c>
      <c r="D55" s="91" t="s">
        <v>380</v>
      </c>
      <c r="E55" s="91" t="s">
        <v>381</v>
      </c>
      <c r="F55" s="94" t="s">
        <v>139</v>
      </c>
      <c r="G55" s="94" t="s">
        <v>31</v>
      </c>
      <c r="H55" s="98" t="s">
        <v>40</v>
      </c>
      <c r="I55" s="94" t="s">
        <v>6</v>
      </c>
      <c r="J55" s="91" t="s">
        <v>87</v>
      </c>
      <c r="K55" s="94">
        <v>100000</v>
      </c>
      <c r="L55" s="99">
        <v>90000</v>
      </c>
      <c r="M55" s="100">
        <v>41374</v>
      </c>
      <c r="N55" s="94">
        <v>95000</v>
      </c>
      <c r="O55" s="94">
        <v>20</v>
      </c>
      <c r="P55" s="94">
        <v>95000</v>
      </c>
      <c r="Q55" s="101">
        <v>41374</v>
      </c>
      <c r="R55" s="102">
        <v>20</v>
      </c>
    </row>
    <row r="56" spans="1:18" ht="82.5">
      <c r="A56" s="34">
        <v>49</v>
      </c>
      <c r="B56" s="97">
        <v>115</v>
      </c>
      <c r="C56" s="91" t="s">
        <v>382</v>
      </c>
      <c r="D56" s="91" t="s">
        <v>383</v>
      </c>
      <c r="E56" s="91" t="s">
        <v>384</v>
      </c>
      <c r="F56" s="94" t="s">
        <v>139</v>
      </c>
      <c r="G56" s="94" t="s">
        <v>31</v>
      </c>
      <c r="H56" s="98" t="s">
        <v>40</v>
      </c>
      <c r="I56" s="94" t="s">
        <v>6</v>
      </c>
      <c r="J56" s="91" t="s">
        <v>385</v>
      </c>
      <c r="K56" s="94">
        <v>100000</v>
      </c>
      <c r="L56" s="99">
        <v>90000</v>
      </c>
      <c r="M56" s="100">
        <v>41374</v>
      </c>
      <c r="N56" s="94">
        <v>95000</v>
      </c>
      <c r="O56" s="94">
        <v>20</v>
      </c>
      <c r="P56" s="94">
        <v>95000</v>
      </c>
      <c r="Q56" s="101">
        <v>41374</v>
      </c>
      <c r="R56" s="102">
        <v>20</v>
      </c>
    </row>
    <row r="57" spans="1:18" ht="66">
      <c r="A57" s="34">
        <v>50</v>
      </c>
      <c r="B57" s="97">
        <v>122</v>
      </c>
      <c r="C57" s="91" t="s">
        <v>386</v>
      </c>
      <c r="D57" s="91" t="s">
        <v>387</v>
      </c>
      <c r="E57" s="91" t="s">
        <v>388</v>
      </c>
      <c r="F57" s="94" t="s">
        <v>139</v>
      </c>
      <c r="G57" s="94" t="s">
        <v>31</v>
      </c>
      <c r="H57" s="98" t="s">
        <v>32</v>
      </c>
      <c r="I57" s="94" t="s">
        <v>5</v>
      </c>
      <c r="J57" s="91" t="s">
        <v>389</v>
      </c>
      <c r="K57" s="94">
        <v>100000</v>
      </c>
      <c r="L57" s="99">
        <v>90000</v>
      </c>
      <c r="M57" s="100">
        <v>41374</v>
      </c>
      <c r="N57" s="94">
        <v>95000</v>
      </c>
      <c r="O57" s="94">
        <v>20</v>
      </c>
      <c r="P57" s="94">
        <v>95000</v>
      </c>
      <c r="Q57" s="101">
        <v>41374</v>
      </c>
      <c r="R57" s="102">
        <v>20</v>
      </c>
    </row>
    <row r="58" spans="1:18" ht="82.5">
      <c r="A58" s="34">
        <v>51</v>
      </c>
      <c r="B58" s="97">
        <v>128</v>
      </c>
      <c r="C58" s="91" t="s">
        <v>390</v>
      </c>
      <c r="D58" s="91" t="s">
        <v>391</v>
      </c>
      <c r="E58" s="91" t="s">
        <v>392</v>
      </c>
      <c r="F58" s="94" t="s">
        <v>139</v>
      </c>
      <c r="G58" s="94" t="s">
        <v>31</v>
      </c>
      <c r="H58" s="98" t="s">
        <v>32</v>
      </c>
      <c r="I58" s="94" t="s">
        <v>6</v>
      </c>
      <c r="J58" s="91" t="s">
        <v>393</v>
      </c>
      <c r="K58" s="94">
        <v>70000</v>
      </c>
      <c r="L58" s="99">
        <v>63000</v>
      </c>
      <c r="M58" s="100">
        <v>41374</v>
      </c>
      <c r="N58" s="94">
        <v>66500</v>
      </c>
      <c r="O58" s="94">
        <v>20</v>
      </c>
      <c r="P58" s="94">
        <v>66500</v>
      </c>
      <c r="Q58" s="101">
        <v>41374</v>
      </c>
      <c r="R58" s="102">
        <v>20</v>
      </c>
    </row>
    <row r="59" spans="1:18" ht="82.5">
      <c r="A59" s="34">
        <v>52</v>
      </c>
      <c r="B59" s="97">
        <v>131</v>
      </c>
      <c r="C59" s="91" t="s">
        <v>394</v>
      </c>
      <c r="D59" s="91" t="s">
        <v>395</v>
      </c>
      <c r="E59" s="91" t="s">
        <v>396</v>
      </c>
      <c r="F59" s="94" t="s">
        <v>139</v>
      </c>
      <c r="G59" s="94" t="s">
        <v>31</v>
      </c>
      <c r="H59" s="98" t="s">
        <v>40</v>
      </c>
      <c r="I59" s="94" t="s">
        <v>5</v>
      </c>
      <c r="J59" s="91" t="s">
        <v>87</v>
      </c>
      <c r="K59" s="94">
        <v>70000</v>
      </c>
      <c r="L59" s="99">
        <v>63000</v>
      </c>
      <c r="M59" s="100">
        <v>41374</v>
      </c>
      <c r="N59" s="94">
        <v>66500</v>
      </c>
      <c r="O59" s="94">
        <v>20</v>
      </c>
      <c r="P59" s="94">
        <v>66500</v>
      </c>
      <c r="Q59" s="101">
        <v>41374</v>
      </c>
      <c r="R59" s="102">
        <v>20</v>
      </c>
    </row>
    <row r="60" spans="1:18" ht="66">
      <c r="A60" s="34">
        <v>53</v>
      </c>
      <c r="B60" s="97">
        <v>132</v>
      </c>
      <c r="C60" s="91" t="s">
        <v>397</v>
      </c>
      <c r="D60" s="91" t="s">
        <v>398</v>
      </c>
      <c r="E60" s="91" t="s">
        <v>399</v>
      </c>
      <c r="F60" s="94" t="s">
        <v>139</v>
      </c>
      <c r="G60" s="94" t="s">
        <v>31</v>
      </c>
      <c r="H60" s="98" t="s">
        <v>32</v>
      </c>
      <c r="I60" s="94" t="s">
        <v>6</v>
      </c>
      <c r="J60" s="91" t="s">
        <v>400</v>
      </c>
      <c r="K60" s="94">
        <v>100000</v>
      </c>
      <c r="L60" s="99">
        <v>90000</v>
      </c>
      <c r="M60" s="100">
        <v>41374</v>
      </c>
      <c r="N60" s="94">
        <v>95000</v>
      </c>
      <c r="O60" s="94">
        <v>20</v>
      </c>
      <c r="P60" s="94">
        <v>95000</v>
      </c>
      <c r="Q60" s="101">
        <v>41374</v>
      </c>
      <c r="R60" s="102">
        <v>20</v>
      </c>
    </row>
    <row r="61" spans="1:18" ht="82.5">
      <c r="A61" s="34">
        <v>54</v>
      </c>
      <c r="B61" s="97">
        <v>134</v>
      </c>
      <c r="C61" s="91" t="s">
        <v>401</v>
      </c>
      <c r="D61" s="91" t="s">
        <v>402</v>
      </c>
      <c r="E61" s="91" t="s">
        <v>403</v>
      </c>
      <c r="F61" s="94" t="s">
        <v>139</v>
      </c>
      <c r="G61" s="94" t="s">
        <v>31</v>
      </c>
      <c r="H61" s="98" t="s">
        <v>40</v>
      </c>
      <c r="I61" s="94" t="s">
        <v>5</v>
      </c>
      <c r="J61" s="91" t="s">
        <v>223</v>
      </c>
      <c r="K61" s="94">
        <v>70000</v>
      </c>
      <c r="L61" s="99">
        <v>63000</v>
      </c>
      <c r="M61" s="100">
        <v>41374</v>
      </c>
      <c r="N61" s="94">
        <v>66500</v>
      </c>
      <c r="O61" s="94">
        <v>20</v>
      </c>
      <c r="P61" s="94">
        <v>66500</v>
      </c>
      <c r="Q61" s="101">
        <v>41374</v>
      </c>
      <c r="R61" s="102">
        <v>20</v>
      </c>
    </row>
    <row r="62" spans="1:18" ht="82.5">
      <c r="A62" s="34">
        <v>55</v>
      </c>
      <c r="B62" s="97">
        <v>145</v>
      </c>
      <c r="C62" s="91" t="s">
        <v>404</v>
      </c>
      <c r="D62" s="91" t="s">
        <v>405</v>
      </c>
      <c r="E62" s="91" t="s">
        <v>406</v>
      </c>
      <c r="F62" s="94" t="s">
        <v>139</v>
      </c>
      <c r="G62" s="94" t="s">
        <v>31</v>
      </c>
      <c r="H62" s="98" t="s">
        <v>32</v>
      </c>
      <c r="I62" s="94" t="s">
        <v>6</v>
      </c>
      <c r="J62" s="91" t="s">
        <v>407</v>
      </c>
      <c r="K62" s="94">
        <v>60000</v>
      </c>
      <c r="L62" s="99">
        <v>54000</v>
      </c>
      <c r="M62" s="100">
        <v>41374</v>
      </c>
      <c r="N62" s="94">
        <v>57000</v>
      </c>
      <c r="O62" s="94">
        <v>20</v>
      </c>
      <c r="P62" s="94">
        <v>57000</v>
      </c>
      <c r="Q62" s="101">
        <v>41374</v>
      </c>
      <c r="R62" s="102">
        <v>20</v>
      </c>
    </row>
    <row r="63" spans="1:18" ht="66">
      <c r="A63" s="34">
        <v>56</v>
      </c>
      <c r="B63" s="97">
        <v>149</v>
      </c>
      <c r="C63" s="91" t="s">
        <v>408</v>
      </c>
      <c r="D63" s="91" t="s">
        <v>409</v>
      </c>
      <c r="E63" s="91" t="s">
        <v>346</v>
      </c>
      <c r="F63" s="94" t="s">
        <v>139</v>
      </c>
      <c r="G63" s="94" t="s">
        <v>31</v>
      </c>
      <c r="H63" s="98" t="s">
        <v>40</v>
      </c>
      <c r="I63" s="94" t="s">
        <v>6</v>
      </c>
      <c r="J63" s="91" t="s">
        <v>410</v>
      </c>
      <c r="K63" s="94">
        <v>60000</v>
      </c>
      <c r="L63" s="99">
        <v>54000</v>
      </c>
      <c r="M63" s="100">
        <v>41374</v>
      </c>
      <c r="N63" s="94">
        <v>57000</v>
      </c>
      <c r="O63" s="94">
        <v>20</v>
      </c>
      <c r="P63" s="94">
        <v>57000</v>
      </c>
      <c r="Q63" s="101">
        <v>41374</v>
      </c>
      <c r="R63" s="102">
        <v>20</v>
      </c>
    </row>
    <row r="64" spans="1:18" ht="82.5">
      <c r="A64" s="34">
        <v>57</v>
      </c>
      <c r="B64" s="97">
        <v>154</v>
      </c>
      <c r="C64" s="91" t="s">
        <v>411</v>
      </c>
      <c r="D64" s="91" t="s">
        <v>412</v>
      </c>
      <c r="E64" s="91" t="s">
        <v>413</v>
      </c>
      <c r="F64" s="94" t="s">
        <v>139</v>
      </c>
      <c r="G64" s="94" t="s">
        <v>31</v>
      </c>
      <c r="H64" s="98" t="s">
        <v>32</v>
      </c>
      <c r="I64" s="94" t="s">
        <v>6</v>
      </c>
      <c r="J64" s="91" t="s">
        <v>87</v>
      </c>
      <c r="K64" s="94">
        <v>60000</v>
      </c>
      <c r="L64" s="99">
        <v>54000</v>
      </c>
      <c r="M64" s="100">
        <v>41374</v>
      </c>
      <c r="N64" s="94">
        <v>57000</v>
      </c>
      <c r="O64" s="94">
        <v>20</v>
      </c>
      <c r="P64" s="94">
        <v>57000</v>
      </c>
      <c r="Q64" s="101">
        <v>41374</v>
      </c>
      <c r="R64" s="102">
        <v>20</v>
      </c>
    </row>
    <row r="65" spans="1:18" ht="82.5">
      <c r="A65" s="34">
        <v>58</v>
      </c>
      <c r="B65" s="97">
        <v>30</v>
      </c>
      <c r="C65" s="91" t="s">
        <v>414</v>
      </c>
      <c r="D65" s="91" t="s">
        <v>415</v>
      </c>
      <c r="E65" s="91" t="s">
        <v>416</v>
      </c>
      <c r="F65" s="94" t="s">
        <v>139</v>
      </c>
      <c r="G65" s="94" t="s">
        <v>31</v>
      </c>
      <c r="H65" s="98" t="s">
        <v>32</v>
      </c>
      <c r="I65" s="94" t="s">
        <v>6</v>
      </c>
      <c r="J65" s="91" t="s">
        <v>417</v>
      </c>
      <c r="K65" s="94">
        <v>60000</v>
      </c>
      <c r="L65" s="99">
        <v>54000</v>
      </c>
      <c r="M65" s="100">
        <v>41374</v>
      </c>
      <c r="N65" s="94">
        <v>57000</v>
      </c>
      <c r="O65" s="94">
        <v>20</v>
      </c>
      <c r="P65" s="94">
        <v>57000</v>
      </c>
      <c r="Q65" s="101">
        <v>41374</v>
      </c>
      <c r="R65" s="102">
        <v>20</v>
      </c>
    </row>
    <row r="66" spans="1:18" ht="115.5">
      <c r="A66" s="34">
        <v>59</v>
      </c>
      <c r="B66" s="97">
        <v>117</v>
      </c>
      <c r="C66" s="91" t="s">
        <v>418</v>
      </c>
      <c r="D66" s="91" t="s">
        <v>419</v>
      </c>
      <c r="E66" s="91" t="s">
        <v>349</v>
      </c>
      <c r="F66" s="94" t="s">
        <v>139</v>
      </c>
      <c r="G66" s="94" t="s">
        <v>31</v>
      </c>
      <c r="H66" s="98" t="s">
        <v>40</v>
      </c>
      <c r="I66" s="94" t="s">
        <v>6</v>
      </c>
      <c r="J66" s="91" t="s">
        <v>87</v>
      </c>
      <c r="K66" s="94">
        <v>60000</v>
      </c>
      <c r="L66" s="99">
        <v>54000</v>
      </c>
      <c r="M66" s="100">
        <v>41374</v>
      </c>
      <c r="N66" s="94">
        <v>57000</v>
      </c>
      <c r="O66" s="94">
        <v>20</v>
      </c>
      <c r="P66" s="94">
        <v>57000</v>
      </c>
      <c r="Q66" s="101">
        <v>41374</v>
      </c>
      <c r="R66" s="102">
        <v>20</v>
      </c>
    </row>
    <row r="67" spans="1:18" ht="66">
      <c r="A67" s="34">
        <v>60</v>
      </c>
      <c r="B67" s="97">
        <v>33</v>
      </c>
      <c r="C67" s="91" t="s">
        <v>420</v>
      </c>
      <c r="D67" s="91" t="s">
        <v>421</v>
      </c>
      <c r="E67" s="91" t="s">
        <v>422</v>
      </c>
      <c r="F67" s="94" t="s">
        <v>139</v>
      </c>
      <c r="G67" s="94" t="s">
        <v>31</v>
      </c>
      <c r="H67" s="98" t="s">
        <v>32</v>
      </c>
      <c r="I67" s="94" t="s">
        <v>5</v>
      </c>
      <c r="J67" s="91" t="s">
        <v>335</v>
      </c>
      <c r="K67" s="94">
        <v>60000</v>
      </c>
      <c r="L67" s="99">
        <v>54000</v>
      </c>
      <c r="M67" s="100">
        <v>41374</v>
      </c>
      <c r="N67" s="94">
        <v>57000</v>
      </c>
      <c r="O67" s="94">
        <v>20</v>
      </c>
      <c r="P67" s="94">
        <v>57000</v>
      </c>
      <c r="Q67" s="101">
        <v>41374</v>
      </c>
      <c r="R67" s="102">
        <v>20</v>
      </c>
    </row>
    <row r="68" spans="1:18" ht="82.5">
      <c r="A68" s="34">
        <v>61</v>
      </c>
      <c r="B68" s="97">
        <v>65</v>
      </c>
      <c r="C68" s="91" t="s">
        <v>423</v>
      </c>
      <c r="D68" s="91" t="s">
        <v>424</v>
      </c>
      <c r="E68" s="91" t="s">
        <v>425</v>
      </c>
      <c r="F68" s="94" t="s">
        <v>139</v>
      </c>
      <c r="G68" s="94" t="s">
        <v>31</v>
      </c>
      <c r="H68" s="98" t="s">
        <v>40</v>
      </c>
      <c r="I68" s="94" t="s">
        <v>6</v>
      </c>
      <c r="J68" s="91" t="s">
        <v>87</v>
      </c>
      <c r="K68" s="94">
        <v>60000</v>
      </c>
      <c r="L68" s="99">
        <v>54000</v>
      </c>
      <c r="M68" s="100">
        <v>41374</v>
      </c>
      <c r="N68" s="94">
        <v>57000</v>
      </c>
      <c r="O68" s="94">
        <v>20</v>
      </c>
      <c r="P68" s="94">
        <v>57000</v>
      </c>
      <c r="Q68" s="101">
        <v>41374</v>
      </c>
      <c r="R68" s="102">
        <v>20</v>
      </c>
    </row>
    <row r="69" spans="1:18" ht="66">
      <c r="A69" s="34">
        <v>62</v>
      </c>
      <c r="B69" s="97">
        <v>105</v>
      </c>
      <c r="C69" s="91" t="s">
        <v>426</v>
      </c>
      <c r="D69" s="91" t="s">
        <v>427</v>
      </c>
      <c r="E69" s="91" t="s">
        <v>428</v>
      </c>
      <c r="F69" s="94" t="s">
        <v>139</v>
      </c>
      <c r="G69" s="94" t="s">
        <v>31</v>
      </c>
      <c r="H69" s="98" t="s">
        <v>32</v>
      </c>
      <c r="I69" s="94" t="s">
        <v>5</v>
      </c>
      <c r="J69" s="91" t="s">
        <v>335</v>
      </c>
      <c r="K69" s="94">
        <v>60000</v>
      </c>
      <c r="L69" s="99">
        <v>54000</v>
      </c>
      <c r="M69" s="100">
        <v>41374</v>
      </c>
      <c r="N69" s="94">
        <v>57000</v>
      </c>
      <c r="O69" s="94">
        <v>20</v>
      </c>
      <c r="P69" s="94">
        <v>57000</v>
      </c>
      <c r="Q69" s="101">
        <v>41374</v>
      </c>
      <c r="R69" s="102">
        <v>20</v>
      </c>
    </row>
    <row r="70" spans="1:18" ht="82.5">
      <c r="A70" s="34">
        <v>63</v>
      </c>
      <c r="B70" s="97">
        <v>137</v>
      </c>
      <c r="C70" s="91" t="s">
        <v>429</v>
      </c>
      <c r="D70" s="91" t="s">
        <v>430</v>
      </c>
      <c r="E70" s="91" t="s">
        <v>431</v>
      </c>
      <c r="F70" s="94" t="s">
        <v>139</v>
      </c>
      <c r="G70" s="94" t="s">
        <v>31</v>
      </c>
      <c r="H70" s="98" t="s">
        <v>40</v>
      </c>
      <c r="I70" s="94" t="s">
        <v>6</v>
      </c>
      <c r="J70" s="91" t="s">
        <v>87</v>
      </c>
      <c r="K70" s="94">
        <v>60000</v>
      </c>
      <c r="L70" s="99">
        <v>54000</v>
      </c>
      <c r="M70" s="100">
        <v>41374</v>
      </c>
      <c r="N70" s="94">
        <v>57000</v>
      </c>
      <c r="O70" s="94">
        <v>20</v>
      </c>
      <c r="P70" s="94">
        <v>57000</v>
      </c>
      <c r="Q70" s="101">
        <v>41374</v>
      </c>
      <c r="R70" s="102">
        <v>20</v>
      </c>
    </row>
    <row r="71" spans="1:18" ht="99">
      <c r="A71" s="34">
        <v>64</v>
      </c>
      <c r="B71" s="97">
        <v>118</v>
      </c>
      <c r="C71" s="91" t="s">
        <v>432</v>
      </c>
      <c r="D71" s="91" t="s">
        <v>433</v>
      </c>
      <c r="E71" s="91" t="s">
        <v>434</v>
      </c>
      <c r="F71" s="94" t="s">
        <v>139</v>
      </c>
      <c r="G71" s="94" t="s">
        <v>31</v>
      </c>
      <c r="H71" s="98" t="s">
        <v>32</v>
      </c>
      <c r="I71" s="94" t="s">
        <v>5</v>
      </c>
      <c r="J71" s="91" t="s">
        <v>435</v>
      </c>
      <c r="K71" s="94">
        <v>60000</v>
      </c>
      <c r="L71" s="99">
        <v>54000</v>
      </c>
      <c r="M71" s="100">
        <v>41374</v>
      </c>
      <c r="N71" s="94">
        <v>57000</v>
      </c>
      <c r="O71" s="94">
        <v>20</v>
      </c>
      <c r="P71" s="94">
        <v>57000</v>
      </c>
      <c r="Q71" s="101">
        <v>41374</v>
      </c>
      <c r="R71" s="102">
        <v>20</v>
      </c>
    </row>
    <row r="72" spans="1:18" ht="99">
      <c r="A72" s="34">
        <v>65</v>
      </c>
      <c r="B72" s="97">
        <v>143</v>
      </c>
      <c r="C72" s="91" t="s">
        <v>436</v>
      </c>
      <c r="D72" s="91" t="s">
        <v>437</v>
      </c>
      <c r="E72" s="91" t="s">
        <v>438</v>
      </c>
      <c r="F72" s="94" t="s">
        <v>139</v>
      </c>
      <c r="G72" s="94" t="s">
        <v>31</v>
      </c>
      <c r="H72" s="98" t="s">
        <v>40</v>
      </c>
      <c r="I72" s="94" t="s">
        <v>6</v>
      </c>
      <c r="J72" s="91" t="s">
        <v>87</v>
      </c>
      <c r="K72" s="94">
        <v>60000</v>
      </c>
      <c r="L72" s="99">
        <v>54000</v>
      </c>
      <c r="M72" s="100">
        <v>41374</v>
      </c>
      <c r="N72" s="94">
        <v>57000</v>
      </c>
      <c r="O72" s="94">
        <v>20</v>
      </c>
      <c r="P72" s="94">
        <v>57000</v>
      </c>
      <c r="Q72" s="101">
        <v>41374</v>
      </c>
      <c r="R72" s="102">
        <v>20</v>
      </c>
    </row>
    <row r="73" spans="1:18" ht="66">
      <c r="A73" s="34">
        <v>66</v>
      </c>
      <c r="B73" s="97">
        <v>109</v>
      </c>
      <c r="C73" s="91" t="s">
        <v>439</v>
      </c>
      <c r="D73" s="91" t="s">
        <v>364</v>
      </c>
      <c r="E73" s="91" t="s">
        <v>365</v>
      </c>
      <c r="F73" s="94" t="s">
        <v>139</v>
      </c>
      <c r="G73" s="94" t="s">
        <v>31</v>
      </c>
      <c r="H73" s="98" t="s">
        <v>40</v>
      </c>
      <c r="I73" s="94" t="s">
        <v>6</v>
      </c>
      <c r="J73" s="91" t="s">
        <v>440</v>
      </c>
      <c r="K73" s="94">
        <v>60000</v>
      </c>
      <c r="L73" s="99">
        <v>54000</v>
      </c>
      <c r="M73" s="100">
        <v>41374</v>
      </c>
      <c r="N73" s="94">
        <v>57000</v>
      </c>
      <c r="O73" s="94">
        <v>20</v>
      </c>
      <c r="P73" s="94">
        <v>57000</v>
      </c>
      <c r="Q73" s="101">
        <v>41374</v>
      </c>
      <c r="R73" s="102">
        <v>20</v>
      </c>
    </row>
    <row r="74" spans="1:18" ht="132">
      <c r="A74" s="34">
        <v>67</v>
      </c>
      <c r="B74" s="97">
        <v>53</v>
      </c>
      <c r="C74" s="91" t="s">
        <v>441</v>
      </c>
      <c r="D74" s="91" t="s">
        <v>442</v>
      </c>
      <c r="E74" s="91" t="s">
        <v>443</v>
      </c>
      <c r="F74" s="94" t="s">
        <v>139</v>
      </c>
      <c r="G74" s="94" t="s">
        <v>31</v>
      </c>
      <c r="H74" s="98" t="s">
        <v>32</v>
      </c>
      <c r="I74" s="94" t="s">
        <v>6</v>
      </c>
      <c r="J74" s="91" t="s">
        <v>219</v>
      </c>
      <c r="K74" s="94">
        <v>60000</v>
      </c>
      <c r="L74" s="99">
        <v>54000</v>
      </c>
      <c r="M74" s="100">
        <v>41374</v>
      </c>
      <c r="N74" s="94">
        <v>57000</v>
      </c>
      <c r="O74" s="94">
        <v>20</v>
      </c>
      <c r="P74" s="94">
        <v>57000</v>
      </c>
      <c r="Q74" s="101">
        <v>41374</v>
      </c>
      <c r="R74" s="102">
        <v>20</v>
      </c>
    </row>
    <row r="75" spans="1:18" ht="66">
      <c r="A75" s="34">
        <v>68</v>
      </c>
      <c r="B75" s="11"/>
      <c r="C75" s="103" t="s">
        <v>444</v>
      </c>
      <c r="D75" s="104" t="s">
        <v>445</v>
      </c>
      <c r="E75" s="103" t="s">
        <v>446</v>
      </c>
      <c r="F75" s="94" t="s">
        <v>139</v>
      </c>
      <c r="G75" s="94" t="s">
        <v>31</v>
      </c>
      <c r="H75" s="98" t="s">
        <v>32</v>
      </c>
      <c r="I75" s="94" t="s">
        <v>6</v>
      </c>
      <c r="J75" s="103" t="s">
        <v>310</v>
      </c>
      <c r="K75" s="94">
        <v>60000</v>
      </c>
      <c r="L75" s="99">
        <v>54000</v>
      </c>
      <c r="M75" s="94" t="s">
        <v>207</v>
      </c>
      <c r="N75" s="94">
        <v>57000</v>
      </c>
      <c r="O75" s="94">
        <v>20</v>
      </c>
      <c r="P75" s="94">
        <v>57000</v>
      </c>
      <c r="Q75" s="105" t="s">
        <v>207</v>
      </c>
      <c r="R75" s="102">
        <v>20</v>
      </c>
    </row>
    <row r="76" spans="1:18" ht="66">
      <c r="A76" s="34">
        <v>69</v>
      </c>
      <c r="B76" s="11"/>
      <c r="C76" s="103" t="s">
        <v>447</v>
      </c>
      <c r="D76" s="104" t="s">
        <v>448</v>
      </c>
      <c r="E76" s="103" t="s">
        <v>281</v>
      </c>
      <c r="F76" s="94" t="s">
        <v>139</v>
      </c>
      <c r="G76" s="94" t="s">
        <v>31</v>
      </c>
      <c r="H76" s="98" t="s">
        <v>40</v>
      </c>
      <c r="I76" s="94" t="s">
        <v>5</v>
      </c>
      <c r="J76" s="103" t="s">
        <v>449</v>
      </c>
      <c r="K76" s="94">
        <v>60000</v>
      </c>
      <c r="L76" s="99">
        <v>54000</v>
      </c>
      <c r="M76" s="94" t="s">
        <v>207</v>
      </c>
      <c r="N76" s="94">
        <v>57000</v>
      </c>
      <c r="O76" s="94">
        <v>20</v>
      </c>
      <c r="P76" s="94">
        <v>57000</v>
      </c>
      <c r="Q76" s="105" t="s">
        <v>207</v>
      </c>
      <c r="R76" s="102">
        <v>20</v>
      </c>
    </row>
    <row r="77" spans="1:18" ht="115.5">
      <c r="A77" s="34">
        <v>70</v>
      </c>
      <c r="B77" s="11"/>
      <c r="C77" s="103" t="s">
        <v>450</v>
      </c>
      <c r="D77" s="104" t="s">
        <v>451</v>
      </c>
      <c r="E77" s="103" t="s">
        <v>452</v>
      </c>
      <c r="F77" s="94" t="s">
        <v>139</v>
      </c>
      <c r="G77" s="94" t="s">
        <v>31</v>
      </c>
      <c r="H77" s="98" t="s">
        <v>40</v>
      </c>
      <c r="I77" s="94" t="s">
        <v>5</v>
      </c>
      <c r="J77" s="103" t="s">
        <v>211</v>
      </c>
      <c r="K77" s="94">
        <v>60000</v>
      </c>
      <c r="L77" s="99">
        <v>54000</v>
      </c>
      <c r="M77" s="94" t="s">
        <v>207</v>
      </c>
      <c r="N77" s="94">
        <v>57000</v>
      </c>
      <c r="O77" s="94">
        <v>20</v>
      </c>
      <c r="P77" s="94">
        <v>57000</v>
      </c>
      <c r="Q77" s="105" t="s">
        <v>207</v>
      </c>
      <c r="R77" s="102">
        <v>20</v>
      </c>
    </row>
    <row r="78" spans="1:18">
      <c r="K78">
        <f>SUM(K8:K77)</f>
        <v>4600000</v>
      </c>
      <c r="L78">
        <f>SUM(L8:L77)</f>
        <v>4140000</v>
      </c>
      <c r="N78">
        <f>SUM(N8:N77)</f>
        <v>4370000</v>
      </c>
    </row>
    <row r="79" spans="1:18">
      <c r="K79">
        <f>K78*0.95</f>
        <v>4370000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1"/>
  <sheetViews>
    <sheetView topLeftCell="A27" workbookViewId="0">
      <selection activeCell="P31" sqref="P31"/>
    </sheetView>
  </sheetViews>
  <sheetFormatPr defaultRowHeight="15"/>
  <sheetData>
    <row r="1" spans="1:19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106"/>
    </row>
    <row r="2" spans="1:19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106"/>
    </row>
    <row r="3" spans="1:19" ht="18.75">
      <c r="A3" s="662" t="s">
        <v>111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106"/>
    </row>
    <row r="4" spans="1:19" ht="18.75">
      <c r="A4" s="714" t="s">
        <v>453</v>
      </c>
      <c r="B4" s="714"/>
      <c r="C4" s="714"/>
      <c r="D4" s="714"/>
      <c r="E4" s="714"/>
      <c r="F4" s="714"/>
      <c r="G4" s="714"/>
      <c r="H4" s="7"/>
      <c r="I4" s="7"/>
      <c r="J4" s="716" t="s">
        <v>454</v>
      </c>
      <c r="K4" s="716"/>
      <c r="L4" s="6"/>
      <c r="M4" s="7"/>
      <c r="N4" s="75"/>
      <c r="O4" s="7"/>
      <c r="P4" s="107"/>
      <c r="Q4" s="108"/>
      <c r="R4" s="109" t="s">
        <v>199</v>
      </c>
      <c r="S4" s="106"/>
    </row>
    <row r="5" spans="1:19" ht="15.75">
      <c r="A5" s="110"/>
      <c r="B5" s="110"/>
      <c r="C5" s="111"/>
      <c r="D5" s="110"/>
      <c r="E5" s="110"/>
      <c r="F5" s="112"/>
      <c r="G5" s="113"/>
      <c r="H5" s="114"/>
      <c r="I5" s="115"/>
      <c r="J5" s="716"/>
      <c r="K5" s="716"/>
      <c r="L5" s="110"/>
      <c r="M5" s="110"/>
      <c r="N5" s="82"/>
      <c r="O5" s="112"/>
      <c r="P5" s="82"/>
      <c r="Q5" s="717" t="s">
        <v>455</v>
      </c>
      <c r="R5" s="717"/>
      <c r="S5" s="106"/>
    </row>
    <row r="6" spans="1:19">
      <c r="A6" s="715" t="s">
        <v>201</v>
      </c>
      <c r="B6" s="715"/>
      <c r="C6" s="111"/>
      <c r="D6" s="110"/>
      <c r="E6" s="110"/>
      <c r="F6" s="112"/>
      <c r="G6" s="112"/>
      <c r="H6" s="112"/>
      <c r="I6" s="112"/>
      <c r="J6" s="110"/>
      <c r="K6" s="110"/>
      <c r="L6" s="110"/>
      <c r="M6" s="110"/>
      <c r="N6" s="82"/>
      <c r="O6" s="112"/>
      <c r="P6" s="82"/>
      <c r="Q6" s="112"/>
      <c r="R6" s="110"/>
      <c r="S6" s="106"/>
    </row>
    <row r="7" spans="1:19" ht="60">
      <c r="A7" s="116" t="s">
        <v>113</v>
      </c>
      <c r="B7" s="116" t="s">
        <v>114</v>
      </c>
      <c r="C7" s="117" t="s">
        <v>115</v>
      </c>
      <c r="D7" s="116" t="s">
        <v>116</v>
      </c>
      <c r="E7" s="116" t="s">
        <v>117</v>
      </c>
      <c r="F7" s="61" t="s">
        <v>9</v>
      </c>
      <c r="G7" s="61" t="s">
        <v>118</v>
      </c>
      <c r="H7" s="61" t="s">
        <v>119</v>
      </c>
      <c r="I7" s="118" t="s">
        <v>120</v>
      </c>
      <c r="J7" s="119" t="s">
        <v>129</v>
      </c>
      <c r="K7" s="119" t="s">
        <v>130</v>
      </c>
      <c r="L7" s="119" t="s">
        <v>131</v>
      </c>
      <c r="M7" s="119" t="s">
        <v>132</v>
      </c>
      <c r="N7" s="120" t="s">
        <v>133</v>
      </c>
      <c r="O7" s="121" t="s">
        <v>134</v>
      </c>
      <c r="P7" s="120" t="s">
        <v>125</v>
      </c>
      <c r="Q7" s="121" t="s">
        <v>124</v>
      </c>
      <c r="R7" s="122" t="s">
        <v>126</v>
      </c>
      <c r="S7" s="11" t="s">
        <v>122</v>
      </c>
    </row>
    <row r="8" spans="1:19" ht="157.5">
      <c r="A8" s="86">
        <v>1</v>
      </c>
      <c r="B8" s="123">
        <v>1</v>
      </c>
      <c r="C8" s="91" t="s">
        <v>456</v>
      </c>
      <c r="D8" s="104" t="s">
        <v>457</v>
      </c>
      <c r="E8" s="103" t="s">
        <v>458</v>
      </c>
      <c r="F8" s="94" t="s">
        <v>139</v>
      </c>
      <c r="G8" s="94" t="s">
        <v>31</v>
      </c>
      <c r="H8" s="94" t="s">
        <v>40</v>
      </c>
      <c r="I8" s="94" t="s">
        <v>6</v>
      </c>
      <c r="J8" s="124" t="s">
        <v>459</v>
      </c>
      <c r="K8" s="94" t="s">
        <v>704</v>
      </c>
      <c r="L8" s="94"/>
      <c r="M8" s="94"/>
      <c r="N8" s="94">
        <v>50000</v>
      </c>
      <c r="O8" s="125" t="s">
        <v>207</v>
      </c>
      <c r="P8" s="94">
        <v>50000</v>
      </c>
      <c r="Q8" s="125" t="s">
        <v>207</v>
      </c>
      <c r="R8" s="126" t="s">
        <v>460</v>
      </c>
      <c r="S8" s="94">
        <v>50000</v>
      </c>
    </row>
    <row r="9" spans="1:19" ht="141.75">
      <c r="A9" s="86">
        <v>2</v>
      </c>
      <c r="B9" s="123">
        <v>5</v>
      </c>
      <c r="C9" s="91" t="s">
        <v>461</v>
      </c>
      <c r="D9" s="104" t="s">
        <v>462</v>
      </c>
      <c r="E9" s="103" t="s">
        <v>463</v>
      </c>
      <c r="F9" s="94" t="s">
        <v>139</v>
      </c>
      <c r="G9" s="94" t="s">
        <v>31</v>
      </c>
      <c r="H9" s="94" t="s">
        <v>32</v>
      </c>
      <c r="I9" s="94" t="s">
        <v>6</v>
      </c>
      <c r="J9" s="124" t="s">
        <v>464</v>
      </c>
      <c r="K9" s="94" t="s">
        <v>1765</v>
      </c>
      <c r="L9" s="94"/>
      <c r="M9" s="94"/>
      <c r="N9" s="94">
        <v>50000</v>
      </c>
      <c r="O9" s="125" t="s">
        <v>207</v>
      </c>
      <c r="P9" s="94">
        <v>50000</v>
      </c>
      <c r="Q9" s="125" t="s">
        <v>207</v>
      </c>
      <c r="R9" s="126" t="s">
        <v>460</v>
      </c>
      <c r="S9" s="94">
        <v>50000</v>
      </c>
    </row>
    <row r="10" spans="1:19" ht="157.5">
      <c r="A10" s="86">
        <v>3</v>
      </c>
      <c r="B10" s="11"/>
      <c r="C10" s="127" t="s">
        <v>465</v>
      </c>
      <c r="D10" s="127" t="s">
        <v>466</v>
      </c>
      <c r="E10" s="91" t="s">
        <v>467</v>
      </c>
      <c r="F10" s="128" t="s">
        <v>139</v>
      </c>
      <c r="G10" s="128" t="s">
        <v>31</v>
      </c>
      <c r="H10" s="94" t="s">
        <v>32</v>
      </c>
      <c r="I10" s="94" t="s">
        <v>6</v>
      </c>
      <c r="J10" s="129" t="s">
        <v>468</v>
      </c>
      <c r="K10" s="130" t="s">
        <v>704</v>
      </c>
      <c r="L10" s="130"/>
      <c r="M10" s="131">
        <v>50000</v>
      </c>
      <c r="N10" s="131">
        <v>45000</v>
      </c>
      <c r="O10" s="132" t="s">
        <v>469</v>
      </c>
      <c r="P10" s="131">
        <v>50000</v>
      </c>
      <c r="Q10" s="132" t="s">
        <v>469</v>
      </c>
      <c r="R10" s="133" t="s">
        <v>460</v>
      </c>
      <c r="S10" s="131">
        <v>50000</v>
      </c>
    </row>
    <row r="11" spans="1:19" ht="99">
      <c r="A11" s="86">
        <v>4</v>
      </c>
      <c r="B11" s="11"/>
      <c r="C11" s="127" t="s">
        <v>470</v>
      </c>
      <c r="D11" s="127" t="s">
        <v>471</v>
      </c>
      <c r="E11" s="91" t="s">
        <v>472</v>
      </c>
      <c r="F11" s="128" t="s">
        <v>139</v>
      </c>
      <c r="G11" s="94" t="s">
        <v>339</v>
      </c>
      <c r="H11" s="94" t="s">
        <v>32</v>
      </c>
      <c r="I11" s="94" t="s">
        <v>6</v>
      </c>
      <c r="J11" s="129" t="s">
        <v>473</v>
      </c>
      <c r="K11" s="130" t="s">
        <v>704</v>
      </c>
      <c r="L11" s="130"/>
      <c r="M11" s="131">
        <v>50000</v>
      </c>
      <c r="N11" s="131">
        <v>45000</v>
      </c>
      <c r="O11" s="132" t="s">
        <v>474</v>
      </c>
      <c r="P11" s="131">
        <v>50000</v>
      </c>
      <c r="Q11" s="132" t="s">
        <v>474</v>
      </c>
      <c r="R11" s="133" t="s">
        <v>460</v>
      </c>
      <c r="S11" s="131">
        <v>50000</v>
      </c>
    </row>
    <row r="12" spans="1:19" ht="126">
      <c r="A12" s="86">
        <v>5</v>
      </c>
      <c r="B12" s="11"/>
      <c r="C12" s="134" t="s">
        <v>475</v>
      </c>
      <c r="D12" s="127" t="s">
        <v>476</v>
      </c>
      <c r="E12" s="91" t="s">
        <v>477</v>
      </c>
      <c r="F12" s="128" t="s">
        <v>139</v>
      </c>
      <c r="G12" s="128" t="s">
        <v>31</v>
      </c>
      <c r="H12" s="94" t="s">
        <v>32</v>
      </c>
      <c r="I12" s="94" t="s">
        <v>5</v>
      </c>
      <c r="J12" s="129" t="s">
        <v>478</v>
      </c>
      <c r="K12" s="130" t="s">
        <v>1766</v>
      </c>
      <c r="L12" s="130"/>
      <c r="M12" s="131">
        <v>50000</v>
      </c>
      <c r="N12" s="131">
        <v>45000</v>
      </c>
      <c r="O12" s="132" t="s">
        <v>479</v>
      </c>
      <c r="P12" s="131">
        <v>50000</v>
      </c>
      <c r="Q12" s="132" t="s">
        <v>479</v>
      </c>
      <c r="R12" s="133" t="s">
        <v>460</v>
      </c>
      <c r="S12" s="131">
        <v>50000</v>
      </c>
    </row>
    <row r="13" spans="1:19" ht="126">
      <c r="A13" s="86">
        <v>6</v>
      </c>
      <c r="B13" s="11"/>
      <c r="C13" s="134" t="s">
        <v>480</v>
      </c>
      <c r="D13" s="127" t="s">
        <v>481</v>
      </c>
      <c r="E13" s="91" t="s">
        <v>482</v>
      </c>
      <c r="F13" s="128" t="s">
        <v>139</v>
      </c>
      <c r="G13" s="128" t="s">
        <v>31</v>
      </c>
      <c r="H13" s="94" t="s">
        <v>32</v>
      </c>
      <c r="I13" s="94" t="s">
        <v>6</v>
      </c>
      <c r="J13" s="129" t="s">
        <v>483</v>
      </c>
      <c r="K13" s="130" t="s">
        <v>1767</v>
      </c>
      <c r="L13" s="130"/>
      <c r="M13" s="131">
        <v>50000</v>
      </c>
      <c r="N13" s="131">
        <v>45000</v>
      </c>
      <c r="O13" s="132" t="s">
        <v>474</v>
      </c>
      <c r="P13" s="131">
        <v>50000</v>
      </c>
      <c r="Q13" s="132" t="s">
        <v>474</v>
      </c>
      <c r="R13" s="133" t="s">
        <v>460</v>
      </c>
      <c r="S13" s="131">
        <v>50000</v>
      </c>
    </row>
    <row r="14" spans="1:19" ht="132">
      <c r="A14" s="86">
        <v>7</v>
      </c>
      <c r="B14" s="11"/>
      <c r="C14" s="134" t="s">
        <v>484</v>
      </c>
      <c r="D14" s="127" t="s">
        <v>485</v>
      </c>
      <c r="E14" s="91" t="s">
        <v>486</v>
      </c>
      <c r="F14" s="128" t="s">
        <v>139</v>
      </c>
      <c r="G14" s="128" t="s">
        <v>31</v>
      </c>
      <c r="H14" s="94" t="s">
        <v>32</v>
      </c>
      <c r="I14" s="94" t="s">
        <v>6</v>
      </c>
      <c r="J14" s="129" t="s">
        <v>487</v>
      </c>
      <c r="K14" s="130" t="s">
        <v>876</v>
      </c>
      <c r="L14" s="130"/>
      <c r="M14" s="131">
        <v>50000</v>
      </c>
      <c r="N14" s="131">
        <v>45000</v>
      </c>
      <c r="O14" s="132" t="s">
        <v>474</v>
      </c>
      <c r="P14" s="131">
        <v>50000</v>
      </c>
      <c r="Q14" s="132" t="s">
        <v>474</v>
      </c>
      <c r="R14" s="133" t="s">
        <v>460</v>
      </c>
      <c r="S14" s="131">
        <v>50000</v>
      </c>
    </row>
    <row r="15" spans="1:19" ht="110.25">
      <c r="A15" s="86">
        <v>8</v>
      </c>
      <c r="B15" s="11"/>
      <c r="C15" s="92" t="s">
        <v>488</v>
      </c>
      <c r="D15" s="127" t="s">
        <v>489</v>
      </c>
      <c r="E15" s="91" t="s">
        <v>490</v>
      </c>
      <c r="F15" s="128" t="s">
        <v>139</v>
      </c>
      <c r="G15" s="128" t="s">
        <v>31</v>
      </c>
      <c r="H15" s="94" t="s">
        <v>32</v>
      </c>
      <c r="I15" s="94" t="s">
        <v>6</v>
      </c>
      <c r="J15" s="129" t="s">
        <v>491</v>
      </c>
      <c r="K15" s="130" t="s">
        <v>1767</v>
      </c>
      <c r="L15" s="130"/>
      <c r="M15" s="131">
        <v>50000</v>
      </c>
      <c r="N15" s="131">
        <v>45000</v>
      </c>
      <c r="O15" s="132" t="s">
        <v>474</v>
      </c>
      <c r="P15" s="131">
        <v>50000</v>
      </c>
      <c r="Q15" s="132" t="s">
        <v>474</v>
      </c>
      <c r="R15" s="133" t="s">
        <v>492</v>
      </c>
      <c r="S15" s="131">
        <v>50000</v>
      </c>
    </row>
    <row r="16" spans="1:19" ht="115.5">
      <c r="A16" s="86">
        <v>9</v>
      </c>
      <c r="B16" s="11"/>
      <c r="C16" s="92" t="s">
        <v>493</v>
      </c>
      <c r="D16" s="127" t="s">
        <v>494</v>
      </c>
      <c r="E16" s="91" t="s">
        <v>495</v>
      </c>
      <c r="F16" s="128" t="s">
        <v>139</v>
      </c>
      <c r="G16" s="128" t="s">
        <v>31</v>
      </c>
      <c r="H16" s="94" t="s">
        <v>32</v>
      </c>
      <c r="I16" s="94" t="s">
        <v>6</v>
      </c>
      <c r="J16" s="129" t="s">
        <v>496</v>
      </c>
      <c r="K16" s="130" t="s">
        <v>1767</v>
      </c>
      <c r="L16" s="130"/>
      <c r="M16" s="131">
        <v>50000</v>
      </c>
      <c r="N16" s="131">
        <v>45000</v>
      </c>
      <c r="O16" s="132" t="s">
        <v>479</v>
      </c>
      <c r="P16" s="131">
        <v>50000</v>
      </c>
      <c r="Q16" s="132" t="s">
        <v>479</v>
      </c>
      <c r="R16" s="133" t="s">
        <v>460</v>
      </c>
      <c r="S16" s="131">
        <v>50000</v>
      </c>
    </row>
    <row r="17" spans="1:19" ht="99">
      <c r="A17" s="86">
        <v>10</v>
      </c>
      <c r="B17" s="11"/>
      <c r="C17" s="92" t="s">
        <v>497</v>
      </c>
      <c r="D17" s="127" t="s">
        <v>498</v>
      </c>
      <c r="E17" s="91" t="s">
        <v>499</v>
      </c>
      <c r="F17" s="128" t="s">
        <v>139</v>
      </c>
      <c r="G17" s="128" t="s">
        <v>31</v>
      </c>
      <c r="H17" s="94" t="s">
        <v>32</v>
      </c>
      <c r="I17" s="94" t="s">
        <v>6</v>
      </c>
      <c r="J17" s="129" t="s">
        <v>500</v>
      </c>
      <c r="K17" s="130" t="s">
        <v>704</v>
      </c>
      <c r="L17" s="130"/>
      <c r="M17" s="131">
        <v>50000</v>
      </c>
      <c r="N17" s="131">
        <v>45000</v>
      </c>
      <c r="O17" s="132" t="s">
        <v>501</v>
      </c>
      <c r="P17" s="131">
        <v>50000</v>
      </c>
      <c r="Q17" s="132" t="s">
        <v>501</v>
      </c>
      <c r="R17" s="133" t="s">
        <v>492</v>
      </c>
      <c r="S17" s="131">
        <v>50000</v>
      </c>
    </row>
    <row r="18" spans="1:19" ht="115.5">
      <c r="A18" s="86">
        <v>11</v>
      </c>
      <c r="B18" s="11"/>
      <c r="C18" s="135" t="s">
        <v>502</v>
      </c>
      <c r="D18" s="127" t="s">
        <v>503</v>
      </c>
      <c r="E18" s="91" t="s">
        <v>504</v>
      </c>
      <c r="F18" s="128" t="s">
        <v>139</v>
      </c>
      <c r="G18" s="128" t="s">
        <v>31</v>
      </c>
      <c r="H18" s="94" t="s">
        <v>32</v>
      </c>
      <c r="I18" s="94" t="s">
        <v>6</v>
      </c>
      <c r="J18" s="129" t="s">
        <v>505</v>
      </c>
      <c r="K18" s="130" t="s">
        <v>704</v>
      </c>
      <c r="L18" s="130"/>
      <c r="M18" s="131">
        <v>50000</v>
      </c>
      <c r="N18" s="131">
        <v>45000</v>
      </c>
      <c r="O18" s="132" t="s">
        <v>506</v>
      </c>
      <c r="P18" s="131">
        <v>50000</v>
      </c>
      <c r="Q18" s="132" t="s">
        <v>506</v>
      </c>
      <c r="R18" s="133" t="s">
        <v>492</v>
      </c>
      <c r="S18" s="131">
        <v>50000</v>
      </c>
    </row>
    <row r="19" spans="1:19" ht="126">
      <c r="A19" s="86">
        <v>12</v>
      </c>
      <c r="B19" s="11"/>
      <c r="C19" s="135" t="s">
        <v>507</v>
      </c>
      <c r="D19" s="127" t="s">
        <v>508</v>
      </c>
      <c r="E19" s="91" t="s">
        <v>509</v>
      </c>
      <c r="F19" s="128" t="s">
        <v>139</v>
      </c>
      <c r="G19" s="128" t="s">
        <v>31</v>
      </c>
      <c r="H19" s="94" t="s">
        <v>32</v>
      </c>
      <c r="I19" s="94" t="s">
        <v>6</v>
      </c>
      <c r="J19" s="129" t="s">
        <v>510</v>
      </c>
      <c r="K19" s="130" t="s">
        <v>704</v>
      </c>
      <c r="L19" s="130"/>
      <c r="M19" s="131">
        <v>50000</v>
      </c>
      <c r="N19" s="131">
        <v>45000</v>
      </c>
      <c r="O19" s="132" t="s">
        <v>479</v>
      </c>
      <c r="P19" s="131">
        <v>50000</v>
      </c>
      <c r="Q19" s="132" t="s">
        <v>479</v>
      </c>
      <c r="R19" s="133" t="s">
        <v>492</v>
      </c>
      <c r="S19" s="131">
        <v>50000</v>
      </c>
    </row>
    <row r="20" spans="1:19" ht="94.5">
      <c r="A20" s="86">
        <v>13</v>
      </c>
      <c r="B20" s="11"/>
      <c r="C20" s="135" t="s">
        <v>511</v>
      </c>
      <c r="D20" s="127" t="s">
        <v>172</v>
      </c>
      <c r="E20" s="91" t="s">
        <v>173</v>
      </c>
      <c r="F20" s="128" t="s">
        <v>139</v>
      </c>
      <c r="G20" s="128" t="s">
        <v>31</v>
      </c>
      <c r="H20" s="94" t="s">
        <v>32</v>
      </c>
      <c r="I20" s="94" t="s">
        <v>6</v>
      </c>
      <c r="J20" s="129" t="s">
        <v>500</v>
      </c>
      <c r="K20" s="130" t="s">
        <v>704</v>
      </c>
      <c r="L20" s="130"/>
      <c r="M20" s="131">
        <v>50000</v>
      </c>
      <c r="N20" s="131">
        <v>45000</v>
      </c>
      <c r="O20" s="132" t="s">
        <v>474</v>
      </c>
      <c r="P20" s="131">
        <v>50000</v>
      </c>
      <c r="Q20" s="132" t="s">
        <v>474</v>
      </c>
      <c r="R20" s="133" t="s">
        <v>492</v>
      </c>
      <c r="S20" s="131">
        <v>50000</v>
      </c>
    </row>
    <row r="21" spans="1:19" ht="63">
      <c r="A21" s="86">
        <v>14</v>
      </c>
      <c r="B21" s="11"/>
      <c r="C21" s="91" t="s">
        <v>512</v>
      </c>
      <c r="D21" s="136" t="s">
        <v>513</v>
      </c>
      <c r="E21" s="103" t="s">
        <v>514</v>
      </c>
      <c r="F21" s="128" t="s">
        <v>139</v>
      </c>
      <c r="G21" s="128" t="s">
        <v>31</v>
      </c>
      <c r="H21" s="94" t="s">
        <v>32</v>
      </c>
      <c r="I21" s="94" t="s">
        <v>5</v>
      </c>
      <c r="J21" s="137" t="s">
        <v>515</v>
      </c>
      <c r="K21" s="130" t="s">
        <v>704</v>
      </c>
      <c r="L21" s="130"/>
      <c r="M21" s="131">
        <v>50000</v>
      </c>
      <c r="N21" s="131">
        <v>45000</v>
      </c>
      <c r="O21" s="132">
        <v>41698</v>
      </c>
      <c r="P21" s="131">
        <v>50000</v>
      </c>
      <c r="Q21" s="132">
        <v>41698</v>
      </c>
      <c r="R21" s="133" t="s">
        <v>460</v>
      </c>
      <c r="S21" s="131">
        <v>50000</v>
      </c>
    </row>
    <row r="22" spans="1:19" ht="126">
      <c r="A22" s="86">
        <v>15</v>
      </c>
      <c r="B22" s="11"/>
      <c r="C22" s="134" t="s">
        <v>516</v>
      </c>
      <c r="D22" s="134" t="s">
        <v>476</v>
      </c>
      <c r="E22" s="91" t="s">
        <v>477</v>
      </c>
      <c r="F22" s="128" t="s">
        <v>139</v>
      </c>
      <c r="G22" s="128" t="s">
        <v>31</v>
      </c>
      <c r="H22" s="94" t="s">
        <v>32</v>
      </c>
      <c r="I22" s="94" t="s">
        <v>5</v>
      </c>
      <c r="J22" s="129" t="s">
        <v>478</v>
      </c>
      <c r="K22" s="130" t="s">
        <v>1766</v>
      </c>
      <c r="L22" s="130"/>
      <c r="M22" s="131">
        <v>50000</v>
      </c>
      <c r="N22" s="131">
        <v>45000</v>
      </c>
      <c r="O22" s="138">
        <v>41698</v>
      </c>
      <c r="P22" s="131">
        <v>50000</v>
      </c>
      <c r="Q22" s="138">
        <v>41698</v>
      </c>
      <c r="R22" s="133" t="s">
        <v>492</v>
      </c>
      <c r="S22" s="131">
        <v>50000</v>
      </c>
    </row>
    <row r="23" spans="1:19" ht="126">
      <c r="A23" s="86">
        <v>16</v>
      </c>
      <c r="B23" s="11"/>
      <c r="C23" s="134" t="s">
        <v>517</v>
      </c>
      <c r="D23" s="134" t="s">
        <v>481</v>
      </c>
      <c r="E23" s="91" t="s">
        <v>482</v>
      </c>
      <c r="F23" s="128" t="s">
        <v>139</v>
      </c>
      <c r="G23" s="128" t="s">
        <v>31</v>
      </c>
      <c r="H23" s="94" t="s">
        <v>32</v>
      </c>
      <c r="I23" s="94" t="s">
        <v>6</v>
      </c>
      <c r="J23" s="129" t="s">
        <v>483</v>
      </c>
      <c r="K23" s="130" t="s">
        <v>1767</v>
      </c>
      <c r="L23" s="130"/>
      <c r="M23" s="131">
        <v>50000</v>
      </c>
      <c r="N23" s="131">
        <v>45000</v>
      </c>
      <c r="O23" s="138">
        <v>41772</v>
      </c>
      <c r="P23" s="131">
        <v>50000</v>
      </c>
      <c r="Q23" s="138">
        <v>41772</v>
      </c>
      <c r="R23" s="133" t="s">
        <v>492</v>
      </c>
      <c r="S23" s="131">
        <v>50000</v>
      </c>
    </row>
    <row r="24" spans="1:19" ht="115.5">
      <c r="A24" s="86">
        <v>17</v>
      </c>
      <c r="B24" s="11"/>
      <c r="C24" s="92" t="s">
        <v>518</v>
      </c>
      <c r="D24" s="134" t="s">
        <v>494</v>
      </c>
      <c r="E24" s="91" t="s">
        <v>495</v>
      </c>
      <c r="F24" s="128" t="s">
        <v>139</v>
      </c>
      <c r="G24" s="128" t="s">
        <v>31</v>
      </c>
      <c r="H24" s="94" t="s">
        <v>32</v>
      </c>
      <c r="I24" s="94" t="s">
        <v>6</v>
      </c>
      <c r="J24" s="129" t="s">
        <v>496</v>
      </c>
      <c r="K24" s="130" t="s">
        <v>1767</v>
      </c>
      <c r="L24" s="130"/>
      <c r="M24" s="131">
        <v>50000</v>
      </c>
      <c r="N24" s="131">
        <v>45000</v>
      </c>
      <c r="O24" s="138">
        <v>41788</v>
      </c>
      <c r="P24" s="131">
        <v>50000</v>
      </c>
      <c r="Q24" s="138">
        <v>41788</v>
      </c>
      <c r="R24" s="133" t="s">
        <v>492</v>
      </c>
      <c r="S24" s="131">
        <v>50000</v>
      </c>
    </row>
    <row r="25" spans="1:19" ht="115.5">
      <c r="A25" s="86">
        <v>18</v>
      </c>
      <c r="B25" s="11"/>
      <c r="C25" s="92" t="s">
        <v>161</v>
      </c>
      <c r="D25" s="92" t="s">
        <v>162</v>
      </c>
      <c r="E25" s="139" t="s">
        <v>163</v>
      </c>
      <c r="F25" s="128" t="s">
        <v>139</v>
      </c>
      <c r="G25" s="128" t="s">
        <v>31</v>
      </c>
      <c r="H25" s="94" t="s">
        <v>32</v>
      </c>
      <c r="I25" s="94" t="s">
        <v>6</v>
      </c>
      <c r="J25" s="140" t="s">
        <v>164</v>
      </c>
      <c r="K25" s="130" t="s">
        <v>1768</v>
      </c>
      <c r="L25" s="130"/>
      <c r="M25" s="131">
        <v>50000</v>
      </c>
      <c r="N25" s="131">
        <v>45000</v>
      </c>
      <c r="O25" s="138">
        <v>41772</v>
      </c>
      <c r="P25" s="131">
        <v>50000</v>
      </c>
      <c r="Q25" s="138">
        <v>41772</v>
      </c>
      <c r="R25" s="133" t="s">
        <v>492</v>
      </c>
      <c r="S25" s="131">
        <v>50000</v>
      </c>
    </row>
    <row r="26" spans="1:19" ht="115.5">
      <c r="A26" s="86">
        <v>19</v>
      </c>
      <c r="B26" s="11"/>
      <c r="C26" s="92" t="s">
        <v>185</v>
      </c>
      <c r="D26" s="104" t="s">
        <v>186</v>
      </c>
      <c r="E26" s="139" t="s">
        <v>187</v>
      </c>
      <c r="F26" s="128" t="s">
        <v>139</v>
      </c>
      <c r="G26" s="128" t="s">
        <v>31</v>
      </c>
      <c r="H26" s="94" t="s">
        <v>40</v>
      </c>
      <c r="I26" s="94" t="s">
        <v>5</v>
      </c>
      <c r="J26" s="140" t="s">
        <v>188</v>
      </c>
      <c r="K26" s="130" t="s">
        <v>1767</v>
      </c>
      <c r="L26" s="130"/>
      <c r="M26" s="131">
        <v>50000</v>
      </c>
      <c r="N26" s="131">
        <v>45000</v>
      </c>
      <c r="O26" s="138">
        <v>41772</v>
      </c>
      <c r="P26" s="131">
        <v>50000</v>
      </c>
      <c r="Q26" s="138">
        <v>41772</v>
      </c>
      <c r="R26" s="133" t="s">
        <v>492</v>
      </c>
      <c r="S26" s="131">
        <v>50000</v>
      </c>
    </row>
    <row r="27" spans="1:19" ht="132">
      <c r="A27" s="86">
        <v>20</v>
      </c>
      <c r="B27" s="11"/>
      <c r="C27" s="92" t="s">
        <v>192</v>
      </c>
      <c r="D27" s="104" t="s">
        <v>193</v>
      </c>
      <c r="E27" s="139" t="s">
        <v>194</v>
      </c>
      <c r="F27" s="128" t="s">
        <v>139</v>
      </c>
      <c r="G27" s="128" t="s">
        <v>31</v>
      </c>
      <c r="H27" s="94" t="s">
        <v>32</v>
      </c>
      <c r="I27" s="94" t="s">
        <v>5</v>
      </c>
      <c r="J27" s="140" t="s">
        <v>195</v>
      </c>
      <c r="K27" s="130" t="s">
        <v>704</v>
      </c>
      <c r="L27" s="130"/>
      <c r="M27" s="131">
        <v>50000</v>
      </c>
      <c r="N27" s="131">
        <v>45000</v>
      </c>
      <c r="O27" s="138">
        <v>41698</v>
      </c>
      <c r="P27" s="131">
        <v>50000</v>
      </c>
      <c r="Q27" s="138">
        <v>41698</v>
      </c>
      <c r="R27" s="133" t="s">
        <v>492</v>
      </c>
      <c r="S27" s="131">
        <v>50000</v>
      </c>
    </row>
    <row r="28" spans="1:19" ht="115.5">
      <c r="A28" s="86">
        <v>21</v>
      </c>
      <c r="B28" s="11"/>
      <c r="C28" s="135" t="s">
        <v>493</v>
      </c>
      <c r="D28" s="127" t="s">
        <v>494</v>
      </c>
      <c r="E28" s="91" t="s">
        <v>495</v>
      </c>
      <c r="F28" s="128" t="s">
        <v>139</v>
      </c>
      <c r="G28" s="128" t="s">
        <v>31</v>
      </c>
      <c r="H28" s="94" t="s">
        <v>32</v>
      </c>
      <c r="I28" s="94" t="s">
        <v>6</v>
      </c>
      <c r="J28" s="129" t="s">
        <v>496</v>
      </c>
      <c r="K28" s="130" t="s">
        <v>1767</v>
      </c>
      <c r="L28" s="130"/>
      <c r="M28" s="131">
        <v>50000</v>
      </c>
      <c r="N28" s="131">
        <v>45000</v>
      </c>
      <c r="O28" s="132">
        <v>41771</v>
      </c>
      <c r="P28" s="131">
        <v>50000</v>
      </c>
      <c r="Q28" s="132">
        <v>41771</v>
      </c>
      <c r="R28" s="133" t="s">
        <v>519</v>
      </c>
      <c r="S28" s="131">
        <v>50000</v>
      </c>
    </row>
    <row r="29" spans="1:19">
      <c r="P29">
        <f>SUM(P8:P28)</f>
        <v>1050000</v>
      </c>
    </row>
    <row r="30" spans="1:19">
      <c r="P30">
        <f>P29*0.05</f>
        <v>52500</v>
      </c>
    </row>
    <row r="31" spans="1:19">
      <c r="P31">
        <f>P29-P30</f>
        <v>997500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9"/>
  <sheetViews>
    <sheetView topLeftCell="A34" workbookViewId="0">
      <selection activeCell="N8" sqref="N8:N38"/>
    </sheetView>
  </sheetViews>
  <sheetFormatPr defaultRowHeight="15"/>
  <sheetData>
    <row r="1" spans="1:20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</row>
    <row r="2" spans="1:20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</row>
    <row r="3" spans="1:20" ht="18.75">
      <c r="A3" s="662" t="s">
        <v>111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</row>
    <row r="4" spans="1:20" ht="18.75">
      <c r="A4" s="714" t="s">
        <v>520</v>
      </c>
      <c r="B4" s="714"/>
      <c r="C4" s="714"/>
      <c r="D4" s="714"/>
      <c r="E4" s="714"/>
      <c r="F4" s="714"/>
      <c r="G4" s="714"/>
      <c r="H4" s="141"/>
      <c r="I4" s="141"/>
      <c r="J4" s="7"/>
      <c r="K4" s="75"/>
      <c r="L4" s="76"/>
      <c r="M4" s="77"/>
      <c r="N4" s="75"/>
      <c r="O4" s="6"/>
      <c r="P4" s="142"/>
      <c r="Q4" s="9"/>
      <c r="R4" s="109" t="s">
        <v>199</v>
      </c>
    </row>
    <row r="5" spans="1:20" ht="22.5">
      <c r="A5" s="79"/>
      <c r="B5" s="79"/>
      <c r="C5" s="79"/>
      <c r="D5" s="79"/>
      <c r="E5" s="79"/>
      <c r="F5" s="143"/>
      <c r="G5" s="143"/>
      <c r="H5" s="143"/>
      <c r="I5" s="143"/>
      <c r="J5" s="81"/>
      <c r="K5" s="82"/>
      <c r="L5" s="82"/>
      <c r="M5" s="83"/>
      <c r="N5" s="82"/>
      <c r="O5" s="79"/>
      <c r="P5" s="79"/>
      <c r="Q5" s="84" t="s">
        <v>200</v>
      </c>
      <c r="R5" s="144"/>
    </row>
    <row r="6" spans="1:20" ht="22.5">
      <c r="A6" s="715" t="s">
        <v>201</v>
      </c>
      <c r="B6" s="715"/>
      <c r="C6" s="79"/>
      <c r="D6" s="79"/>
      <c r="E6" s="79"/>
      <c r="F6" s="143"/>
      <c r="G6" s="143"/>
      <c r="H6" s="143"/>
      <c r="I6" s="143"/>
      <c r="J6" s="81"/>
      <c r="K6" s="82"/>
      <c r="L6" s="82"/>
      <c r="M6" s="83"/>
      <c r="N6" s="82"/>
      <c r="O6" s="79"/>
      <c r="P6" s="79"/>
      <c r="Q6" s="84" t="s">
        <v>202</v>
      </c>
      <c r="R6" s="144"/>
    </row>
    <row r="7" spans="1:20" ht="63">
      <c r="A7" s="102" t="s">
        <v>113</v>
      </c>
      <c r="B7" s="102" t="s">
        <v>114</v>
      </c>
      <c r="C7" s="102" t="s">
        <v>115</v>
      </c>
      <c r="D7" s="102" t="s">
        <v>116</v>
      </c>
      <c r="E7" s="102" t="s">
        <v>117</v>
      </c>
      <c r="F7" s="102" t="s">
        <v>9</v>
      </c>
      <c r="G7" s="102" t="s">
        <v>118</v>
      </c>
      <c r="H7" s="102" t="s">
        <v>119</v>
      </c>
      <c r="I7" s="102" t="s">
        <v>120</v>
      </c>
      <c r="J7" s="102" t="s">
        <v>121</v>
      </c>
      <c r="K7" s="145" t="s">
        <v>122</v>
      </c>
      <c r="L7" s="145" t="s">
        <v>123</v>
      </c>
      <c r="M7" s="145" t="s">
        <v>124</v>
      </c>
      <c r="N7" s="145" t="s">
        <v>125</v>
      </c>
      <c r="O7" s="102" t="s">
        <v>126</v>
      </c>
      <c r="P7" s="102" t="s">
        <v>125</v>
      </c>
      <c r="Q7" s="102" t="s">
        <v>124</v>
      </c>
      <c r="R7" s="98" t="s">
        <v>126</v>
      </c>
      <c r="S7" s="28" t="s">
        <v>521</v>
      </c>
      <c r="T7" s="28" t="s">
        <v>522</v>
      </c>
    </row>
    <row r="8" spans="1:20" ht="78.75">
      <c r="A8" s="98">
        <v>1</v>
      </c>
      <c r="B8" s="146"/>
      <c r="C8" s="147" t="s">
        <v>523</v>
      </c>
      <c r="D8" s="147" t="s">
        <v>524</v>
      </c>
      <c r="E8" s="147" t="s">
        <v>525</v>
      </c>
      <c r="F8" s="147" t="s">
        <v>139</v>
      </c>
      <c r="G8" s="148" t="s">
        <v>31</v>
      </c>
      <c r="H8" s="147" t="s">
        <v>40</v>
      </c>
      <c r="I8" s="149" t="s">
        <v>6</v>
      </c>
      <c r="J8" s="147" t="s">
        <v>526</v>
      </c>
      <c r="K8" s="150">
        <v>60000</v>
      </c>
      <c r="L8" s="151">
        <v>42000</v>
      </c>
      <c r="M8" s="152" t="s">
        <v>527</v>
      </c>
      <c r="N8" s="151">
        <v>42000</v>
      </c>
      <c r="O8" s="151">
        <v>20</v>
      </c>
      <c r="P8" s="151">
        <v>42000</v>
      </c>
      <c r="Q8" s="153" t="s">
        <v>528</v>
      </c>
      <c r="R8" s="151">
        <v>20</v>
      </c>
      <c r="S8" s="154" t="s">
        <v>529</v>
      </c>
      <c r="T8" s="154" t="s">
        <v>530</v>
      </c>
    </row>
    <row r="9" spans="1:20" ht="141.75">
      <c r="A9" s="98">
        <v>2</v>
      </c>
      <c r="B9" s="146"/>
      <c r="C9" s="147" t="s">
        <v>531</v>
      </c>
      <c r="D9" s="147" t="s">
        <v>532</v>
      </c>
      <c r="E9" s="147" t="s">
        <v>533</v>
      </c>
      <c r="F9" s="147" t="s">
        <v>139</v>
      </c>
      <c r="G9" s="147" t="s">
        <v>31</v>
      </c>
      <c r="H9" s="147" t="s">
        <v>32</v>
      </c>
      <c r="I9" s="149" t="s">
        <v>6</v>
      </c>
      <c r="J9" s="147" t="s">
        <v>534</v>
      </c>
      <c r="K9" s="150">
        <v>60000</v>
      </c>
      <c r="L9" s="151">
        <v>42000</v>
      </c>
      <c r="M9" s="152" t="s">
        <v>527</v>
      </c>
      <c r="N9" s="151">
        <v>42000</v>
      </c>
      <c r="O9" s="151">
        <v>20</v>
      </c>
      <c r="P9" s="151">
        <v>42000</v>
      </c>
      <c r="Q9" s="153" t="s">
        <v>528</v>
      </c>
      <c r="R9" s="151">
        <v>20</v>
      </c>
      <c r="S9" s="154" t="s">
        <v>535</v>
      </c>
      <c r="T9" s="154" t="s">
        <v>536</v>
      </c>
    </row>
    <row r="10" spans="1:20" ht="110.25">
      <c r="A10" s="98">
        <v>3</v>
      </c>
      <c r="B10" s="146"/>
      <c r="C10" s="147" t="s">
        <v>537</v>
      </c>
      <c r="D10" s="147" t="s">
        <v>538</v>
      </c>
      <c r="E10" s="147" t="s">
        <v>539</v>
      </c>
      <c r="F10" s="147" t="s">
        <v>139</v>
      </c>
      <c r="G10" s="147" t="s">
        <v>31</v>
      </c>
      <c r="H10" s="147" t="s">
        <v>32</v>
      </c>
      <c r="I10" s="149" t="s">
        <v>6</v>
      </c>
      <c r="J10" s="147" t="s">
        <v>526</v>
      </c>
      <c r="K10" s="150">
        <v>60000</v>
      </c>
      <c r="L10" s="151">
        <v>42000</v>
      </c>
      <c r="M10" s="152" t="s">
        <v>527</v>
      </c>
      <c r="N10" s="151">
        <v>42000</v>
      </c>
      <c r="O10" s="151">
        <v>20</v>
      </c>
      <c r="P10" s="151">
        <v>42000</v>
      </c>
      <c r="Q10" s="153" t="s">
        <v>528</v>
      </c>
      <c r="R10" s="151">
        <v>20</v>
      </c>
      <c r="S10" s="154" t="s">
        <v>540</v>
      </c>
      <c r="T10" s="154" t="s">
        <v>541</v>
      </c>
    </row>
    <row r="11" spans="1:20" ht="63">
      <c r="A11" s="98">
        <v>4</v>
      </c>
      <c r="B11" s="146"/>
      <c r="C11" s="147" t="s">
        <v>542</v>
      </c>
      <c r="D11" s="147" t="s">
        <v>543</v>
      </c>
      <c r="E11" s="147" t="s">
        <v>544</v>
      </c>
      <c r="F11" s="147" t="s">
        <v>139</v>
      </c>
      <c r="G11" s="147" t="s">
        <v>31</v>
      </c>
      <c r="H11" s="147" t="s">
        <v>32</v>
      </c>
      <c r="I11" s="149" t="s">
        <v>6</v>
      </c>
      <c r="J11" s="147" t="s">
        <v>545</v>
      </c>
      <c r="K11" s="150">
        <v>60000</v>
      </c>
      <c r="L11" s="151">
        <v>42000</v>
      </c>
      <c r="M11" s="152" t="s">
        <v>527</v>
      </c>
      <c r="N11" s="151">
        <v>42000</v>
      </c>
      <c r="O11" s="151">
        <v>20</v>
      </c>
      <c r="P11" s="151">
        <v>42000</v>
      </c>
      <c r="Q11" s="153" t="s">
        <v>528</v>
      </c>
      <c r="R11" s="151">
        <v>20</v>
      </c>
      <c r="S11" s="154" t="s">
        <v>546</v>
      </c>
      <c r="T11" s="154" t="s">
        <v>547</v>
      </c>
    </row>
    <row r="12" spans="1:20" ht="63">
      <c r="A12" s="98">
        <v>5</v>
      </c>
      <c r="B12" s="146"/>
      <c r="C12" s="147" t="s">
        <v>548</v>
      </c>
      <c r="D12" s="147" t="s">
        <v>549</v>
      </c>
      <c r="E12" s="147" t="s">
        <v>550</v>
      </c>
      <c r="F12" s="147" t="s">
        <v>139</v>
      </c>
      <c r="G12" s="148" t="s">
        <v>31</v>
      </c>
      <c r="H12" s="147" t="s">
        <v>40</v>
      </c>
      <c r="I12" s="149" t="s">
        <v>6</v>
      </c>
      <c r="J12" s="147" t="s">
        <v>545</v>
      </c>
      <c r="K12" s="150">
        <v>60000</v>
      </c>
      <c r="L12" s="151">
        <v>42000</v>
      </c>
      <c r="M12" s="152" t="s">
        <v>527</v>
      </c>
      <c r="N12" s="151">
        <v>42000</v>
      </c>
      <c r="O12" s="151">
        <v>20</v>
      </c>
      <c r="P12" s="151">
        <v>42000</v>
      </c>
      <c r="Q12" s="153" t="s">
        <v>528</v>
      </c>
      <c r="R12" s="151">
        <v>20</v>
      </c>
      <c r="S12" s="154" t="s">
        <v>551</v>
      </c>
      <c r="T12" s="154" t="s">
        <v>552</v>
      </c>
    </row>
    <row r="13" spans="1:20" ht="63">
      <c r="A13" s="98">
        <v>6</v>
      </c>
      <c r="B13" s="146"/>
      <c r="C13" s="147" t="s">
        <v>553</v>
      </c>
      <c r="D13" s="147" t="s">
        <v>554</v>
      </c>
      <c r="E13" s="147" t="s">
        <v>555</v>
      </c>
      <c r="F13" s="147" t="s">
        <v>139</v>
      </c>
      <c r="G13" s="148" t="s">
        <v>31</v>
      </c>
      <c r="H13" s="147" t="s">
        <v>40</v>
      </c>
      <c r="I13" s="149" t="s">
        <v>6</v>
      </c>
      <c r="J13" s="147" t="s">
        <v>556</v>
      </c>
      <c r="K13" s="150">
        <v>70000</v>
      </c>
      <c r="L13" s="151">
        <v>49000</v>
      </c>
      <c r="M13" s="152" t="s">
        <v>527</v>
      </c>
      <c r="N13" s="151">
        <v>49000</v>
      </c>
      <c r="O13" s="151">
        <v>20</v>
      </c>
      <c r="P13" s="151">
        <v>49000</v>
      </c>
      <c r="Q13" s="153" t="s">
        <v>528</v>
      </c>
      <c r="R13" s="151">
        <v>20</v>
      </c>
      <c r="S13" s="154" t="s">
        <v>557</v>
      </c>
      <c r="T13" s="154" t="s">
        <v>558</v>
      </c>
    </row>
    <row r="14" spans="1:20" ht="94.5">
      <c r="A14" s="98">
        <v>7</v>
      </c>
      <c r="B14" s="146"/>
      <c r="C14" s="147" t="s">
        <v>559</v>
      </c>
      <c r="D14" s="147" t="s">
        <v>560</v>
      </c>
      <c r="E14" s="147" t="s">
        <v>561</v>
      </c>
      <c r="F14" s="147" t="s">
        <v>139</v>
      </c>
      <c r="G14" s="148" t="s">
        <v>31</v>
      </c>
      <c r="H14" s="147" t="s">
        <v>40</v>
      </c>
      <c r="I14" s="149" t="s">
        <v>6</v>
      </c>
      <c r="J14" s="147" t="s">
        <v>562</v>
      </c>
      <c r="K14" s="150">
        <v>70000</v>
      </c>
      <c r="L14" s="151">
        <v>49000</v>
      </c>
      <c r="M14" s="152" t="s">
        <v>527</v>
      </c>
      <c r="N14" s="151">
        <v>49000</v>
      </c>
      <c r="O14" s="151">
        <v>20</v>
      </c>
      <c r="P14" s="151">
        <v>49000</v>
      </c>
      <c r="Q14" s="153" t="s">
        <v>528</v>
      </c>
      <c r="R14" s="151">
        <v>20</v>
      </c>
      <c r="S14" s="154" t="s">
        <v>563</v>
      </c>
      <c r="T14" s="154" t="s">
        <v>564</v>
      </c>
    </row>
    <row r="15" spans="1:20" ht="110.25">
      <c r="A15" s="98">
        <v>8</v>
      </c>
      <c r="B15" s="146"/>
      <c r="C15" s="147" t="s">
        <v>565</v>
      </c>
      <c r="D15" s="147" t="s">
        <v>566</v>
      </c>
      <c r="E15" s="147" t="s">
        <v>567</v>
      </c>
      <c r="F15" s="147" t="s">
        <v>139</v>
      </c>
      <c r="G15" s="147" t="s">
        <v>31</v>
      </c>
      <c r="H15" s="147" t="s">
        <v>32</v>
      </c>
      <c r="I15" s="149" t="s">
        <v>6</v>
      </c>
      <c r="J15" s="147" t="s">
        <v>568</v>
      </c>
      <c r="K15" s="150">
        <v>70000</v>
      </c>
      <c r="L15" s="151">
        <v>49000</v>
      </c>
      <c r="M15" s="152" t="s">
        <v>527</v>
      </c>
      <c r="N15" s="151">
        <v>49000</v>
      </c>
      <c r="O15" s="151">
        <v>20</v>
      </c>
      <c r="P15" s="151">
        <v>49000</v>
      </c>
      <c r="Q15" s="153" t="s">
        <v>528</v>
      </c>
      <c r="R15" s="151">
        <v>20</v>
      </c>
      <c r="S15" s="154" t="s">
        <v>569</v>
      </c>
      <c r="T15" s="154" t="s">
        <v>570</v>
      </c>
    </row>
    <row r="16" spans="1:20" ht="63">
      <c r="A16" s="98">
        <v>9</v>
      </c>
      <c r="B16" s="146"/>
      <c r="C16" s="147" t="s">
        <v>571</v>
      </c>
      <c r="D16" s="147" t="s">
        <v>572</v>
      </c>
      <c r="E16" s="147" t="s">
        <v>573</v>
      </c>
      <c r="F16" s="147" t="s">
        <v>139</v>
      </c>
      <c r="G16" s="148" t="s">
        <v>31</v>
      </c>
      <c r="H16" s="147" t="s">
        <v>40</v>
      </c>
      <c r="I16" s="149" t="s">
        <v>6</v>
      </c>
      <c r="J16" s="147" t="s">
        <v>574</v>
      </c>
      <c r="K16" s="150">
        <v>70000</v>
      </c>
      <c r="L16" s="151">
        <v>49000</v>
      </c>
      <c r="M16" s="152" t="s">
        <v>527</v>
      </c>
      <c r="N16" s="151">
        <v>49000</v>
      </c>
      <c r="O16" s="151">
        <v>20</v>
      </c>
      <c r="P16" s="151">
        <v>49000</v>
      </c>
      <c r="Q16" s="153" t="s">
        <v>528</v>
      </c>
      <c r="R16" s="151">
        <v>20</v>
      </c>
      <c r="S16" s="154" t="s">
        <v>575</v>
      </c>
      <c r="T16" s="154" t="s">
        <v>576</v>
      </c>
    </row>
    <row r="17" spans="1:20" ht="94.5">
      <c r="A17" s="98">
        <v>10</v>
      </c>
      <c r="B17" s="146"/>
      <c r="C17" s="147" t="s">
        <v>577</v>
      </c>
      <c r="D17" s="147" t="s">
        <v>578</v>
      </c>
      <c r="E17" s="147" t="s">
        <v>579</v>
      </c>
      <c r="F17" s="147" t="s">
        <v>139</v>
      </c>
      <c r="G17" s="147" t="s">
        <v>31</v>
      </c>
      <c r="H17" s="147" t="s">
        <v>32</v>
      </c>
      <c r="I17" s="149" t="s">
        <v>6</v>
      </c>
      <c r="J17" s="147" t="s">
        <v>580</v>
      </c>
      <c r="K17" s="150">
        <v>70000</v>
      </c>
      <c r="L17" s="151">
        <v>49000</v>
      </c>
      <c r="M17" s="152" t="s">
        <v>527</v>
      </c>
      <c r="N17" s="151">
        <v>49000</v>
      </c>
      <c r="O17" s="151">
        <v>20</v>
      </c>
      <c r="P17" s="151">
        <v>49000</v>
      </c>
      <c r="Q17" s="153" t="s">
        <v>528</v>
      </c>
      <c r="R17" s="151">
        <v>20</v>
      </c>
      <c r="S17" s="154" t="s">
        <v>581</v>
      </c>
      <c r="T17" s="154" t="s">
        <v>582</v>
      </c>
    </row>
    <row r="18" spans="1:20" ht="78.75">
      <c r="A18" s="98">
        <v>11</v>
      </c>
      <c r="B18" s="146"/>
      <c r="C18" s="147" t="s">
        <v>583</v>
      </c>
      <c r="D18" s="147" t="s">
        <v>584</v>
      </c>
      <c r="E18" s="147" t="s">
        <v>585</v>
      </c>
      <c r="F18" s="147" t="s">
        <v>139</v>
      </c>
      <c r="G18" s="147" t="s">
        <v>31</v>
      </c>
      <c r="H18" s="147" t="s">
        <v>32</v>
      </c>
      <c r="I18" s="149" t="s">
        <v>6</v>
      </c>
      <c r="J18" s="147" t="s">
        <v>586</v>
      </c>
      <c r="K18" s="150">
        <v>70000</v>
      </c>
      <c r="L18" s="151">
        <v>49000</v>
      </c>
      <c r="M18" s="152" t="s">
        <v>527</v>
      </c>
      <c r="N18" s="151">
        <v>49000</v>
      </c>
      <c r="O18" s="151">
        <v>20</v>
      </c>
      <c r="P18" s="151">
        <v>49000</v>
      </c>
      <c r="Q18" s="153" t="s">
        <v>528</v>
      </c>
      <c r="R18" s="151">
        <v>20</v>
      </c>
      <c r="S18" s="154" t="s">
        <v>587</v>
      </c>
      <c r="T18" s="154" t="s">
        <v>588</v>
      </c>
    </row>
    <row r="19" spans="1:20" ht="141.75">
      <c r="A19" s="98">
        <v>12</v>
      </c>
      <c r="B19" s="146"/>
      <c r="C19" s="147" t="s">
        <v>589</v>
      </c>
      <c r="D19" s="147" t="s">
        <v>590</v>
      </c>
      <c r="E19" s="147" t="s">
        <v>591</v>
      </c>
      <c r="F19" s="147" t="s">
        <v>139</v>
      </c>
      <c r="G19" s="147" t="s">
        <v>31</v>
      </c>
      <c r="H19" s="147" t="s">
        <v>32</v>
      </c>
      <c r="I19" s="149" t="s">
        <v>6</v>
      </c>
      <c r="J19" s="147" t="s">
        <v>568</v>
      </c>
      <c r="K19" s="150">
        <v>100000</v>
      </c>
      <c r="L19" s="151">
        <v>70000</v>
      </c>
      <c r="M19" s="152" t="s">
        <v>527</v>
      </c>
      <c r="N19" s="151">
        <v>70000</v>
      </c>
      <c r="O19" s="151">
        <v>20</v>
      </c>
      <c r="P19" s="151">
        <v>70000</v>
      </c>
      <c r="Q19" s="153" t="s">
        <v>528</v>
      </c>
      <c r="R19" s="151">
        <v>20</v>
      </c>
      <c r="S19" s="154" t="s">
        <v>592</v>
      </c>
      <c r="T19" s="154" t="s">
        <v>593</v>
      </c>
    </row>
    <row r="20" spans="1:20" ht="63">
      <c r="A20" s="98">
        <v>13</v>
      </c>
      <c r="B20" s="146"/>
      <c r="C20" s="147" t="s">
        <v>594</v>
      </c>
      <c r="D20" s="147" t="s">
        <v>595</v>
      </c>
      <c r="E20" s="147" t="s">
        <v>596</v>
      </c>
      <c r="F20" s="147" t="s">
        <v>139</v>
      </c>
      <c r="G20" s="147" t="s">
        <v>31</v>
      </c>
      <c r="H20" s="147" t="s">
        <v>40</v>
      </c>
      <c r="I20" s="149" t="s">
        <v>6</v>
      </c>
      <c r="J20" s="146" t="s">
        <v>568</v>
      </c>
      <c r="K20" s="150">
        <v>100000</v>
      </c>
      <c r="L20" s="151">
        <v>70000</v>
      </c>
      <c r="M20" s="152" t="s">
        <v>527</v>
      </c>
      <c r="N20" s="151">
        <v>70000</v>
      </c>
      <c r="O20" s="151">
        <v>20</v>
      </c>
      <c r="P20" s="151">
        <v>70000</v>
      </c>
      <c r="Q20" s="153" t="s">
        <v>528</v>
      </c>
      <c r="R20" s="151">
        <v>20</v>
      </c>
      <c r="S20" s="154" t="s">
        <v>597</v>
      </c>
      <c r="T20" s="154" t="s">
        <v>598</v>
      </c>
    </row>
    <row r="21" spans="1:20" ht="63">
      <c r="A21" s="98">
        <v>14</v>
      </c>
      <c r="B21" s="146"/>
      <c r="C21" s="147" t="s">
        <v>599</v>
      </c>
      <c r="D21" s="147" t="s">
        <v>600</v>
      </c>
      <c r="E21" s="147" t="s">
        <v>601</v>
      </c>
      <c r="F21" s="147" t="s">
        <v>139</v>
      </c>
      <c r="G21" s="147" t="s">
        <v>31</v>
      </c>
      <c r="H21" s="147" t="s">
        <v>32</v>
      </c>
      <c r="I21" s="149" t="s">
        <v>6</v>
      </c>
      <c r="J21" s="147" t="s">
        <v>602</v>
      </c>
      <c r="K21" s="150">
        <v>100000</v>
      </c>
      <c r="L21" s="151">
        <v>70000</v>
      </c>
      <c r="M21" s="152" t="s">
        <v>527</v>
      </c>
      <c r="N21" s="151">
        <v>70000</v>
      </c>
      <c r="O21" s="151">
        <v>20</v>
      </c>
      <c r="P21" s="151">
        <v>70000</v>
      </c>
      <c r="Q21" s="153" t="s">
        <v>528</v>
      </c>
      <c r="R21" s="151">
        <v>20</v>
      </c>
      <c r="S21" s="155" t="s">
        <v>603</v>
      </c>
      <c r="T21" s="156" t="s">
        <v>604</v>
      </c>
    </row>
    <row r="22" spans="1:20" ht="63">
      <c r="A22" s="98">
        <v>15</v>
      </c>
      <c r="B22" s="146"/>
      <c r="C22" s="157" t="s">
        <v>605</v>
      </c>
      <c r="D22" s="157" t="s">
        <v>606</v>
      </c>
      <c r="E22" s="157" t="s">
        <v>607</v>
      </c>
      <c r="F22" s="147" t="s">
        <v>139</v>
      </c>
      <c r="G22" s="157" t="s">
        <v>140</v>
      </c>
      <c r="H22" s="157" t="s">
        <v>608</v>
      </c>
      <c r="I22" s="149" t="s">
        <v>6</v>
      </c>
      <c r="J22" s="157" t="s">
        <v>609</v>
      </c>
      <c r="K22" s="150">
        <v>60000</v>
      </c>
      <c r="L22" s="151">
        <v>42000</v>
      </c>
      <c r="M22" s="153" t="s">
        <v>610</v>
      </c>
      <c r="N22" s="151">
        <v>42000</v>
      </c>
      <c r="O22" s="146">
        <v>20</v>
      </c>
      <c r="P22" s="151">
        <v>42000</v>
      </c>
      <c r="Q22" s="153" t="s">
        <v>611</v>
      </c>
      <c r="R22" s="146">
        <v>20</v>
      </c>
      <c r="S22" s="158" t="s">
        <v>612</v>
      </c>
      <c r="T22" s="159" t="s">
        <v>613</v>
      </c>
    </row>
    <row r="23" spans="1:20" ht="63">
      <c r="A23" s="98">
        <v>16</v>
      </c>
      <c r="B23" s="146"/>
      <c r="C23" s="157" t="s">
        <v>614</v>
      </c>
      <c r="D23" s="157" t="s">
        <v>615</v>
      </c>
      <c r="E23" s="157" t="s">
        <v>616</v>
      </c>
      <c r="F23" s="147" t="s">
        <v>139</v>
      </c>
      <c r="G23" s="157" t="s">
        <v>140</v>
      </c>
      <c r="H23" s="157" t="s">
        <v>608</v>
      </c>
      <c r="I23" s="149" t="s">
        <v>5</v>
      </c>
      <c r="J23" s="157" t="s">
        <v>617</v>
      </c>
      <c r="K23" s="150">
        <v>70000</v>
      </c>
      <c r="L23" s="151">
        <v>49000</v>
      </c>
      <c r="M23" s="153" t="s">
        <v>610</v>
      </c>
      <c r="N23" s="151">
        <v>49000</v>
      </c>
      <c r="O23" s="146">
        <v>20</v>
      </c>
      <c r="P23" s="151">
        <v>49000</v>
      </c>
      <c r="Q23" s="153" t="s">
        <v>611</v>
      </c>
      <c r="R23" s="146">
        <v>20</v>
      </c>
      <c r="S23" s="158" t="s">
        <v>618</v>
      </c>
      <c r="T23" s="159" t="s">
        <v>619</v>
      </c>
    </row>
    <row r="24" spans="1:20" ht="78.75">
      <c r="A24" s="98">
        <v>17</v>
      </c>
      <c r="B24" s="146"/>
      <c r="C24" s="157" t="s">
        <v>620</v>
      </c>
      <c r="D24" s="157" t="s">
        <v>621</v>
      </c>
      <c r="E24" s="157" t="s">
        <v>622</v>
      </c>
      <c r="F24" s="147" t="s">
        <v>139</v>
      </c>
      <c r="G24" s="157" t="s">
        <v>140</v>
      </c>
      <c r="H24" s="157" t="s">
        <v>608</v>
      </c>
      <c r="I24" s="149" t="s">
        <v>6</v>
      </c>
      <c r="J24" s="157" t="s">
        <v>617</v>
      </c>
      <c r="K24" s="150">
        <v>70000</v>
      </c>
      <c r="L24" s="151">
        <v>49000</v>
      </c>
      <c r="M24" s="153" t="s">
        <v>610</v>
      </c>
      <c r="N24" s="151">
        <v>49000</v>
      </c>
      <c r="O24" s="146">
        <v>20</v>
      </c>
      <c r="P24" s="151">
        <v>49000</v>
      </c>
      <c r="Q24" s="153" t="s">
        <v>611</v>
      </c>
      <c r="R24" s="146">
        <v>20</v>
      </c>
      <c r="S24" s="158" t="s">
        <v>623</v>
      </c>
      <c r="T24" s="159" t="s">
        <v>624</v>
      </c>
    </row>
    <row r="25" spans="1:20" ht="78.75">
      <c r="A25" s="98">
        <v>18</v>
      </c>
      <c r="B25" s="146"/>
      <c r="C25" s="157" t="s">
        <v>625</v>
      </c>
      <c r="D25" s="157" t="s">
        <v>626</v>
      </c>
      <c r="E25" s="157" t="s">
        <v>627</v>
      </c>
      <c r="F25" s="147" t="s">
        <v>139</v>
      </c>
      <c r="G25" s="157" t="s">
        <v>140</v>
      </c>
      <c r="H25" s="157" t="s">
        <v>628</v>
      </c>
      <c r="I25" s="149" t="s">
        <v>6</v>
      </c>
      <c r="J25" s="157" t="s">
        <v>629</v>
      </c>
      <c r="K25" s="150">
        <v>70000</v>
      </c>
      <c r="L25" s="151">
        <v>49000</v>
      </c>
      <c r="M25" s="153" t="s">
        <v>610</v>
      </c>
      <c r="N25" s="151">
        <v>49000</v>
      </c>
      <c r="O25" s="146">
        <v>20</v>
      </c>
      <c r="P25" s="151">
        <v>49000</v>
      </c>
      <c r="Q25" s="153" t="s">
        <v>611</v>
      </c>
      <c r="R25" s="146">
        <v>20</v>
      </c>
      <c r="S25" s="158" t="s">
        <v>630</v>
      </c>
      <c r="T25" s="159" t="s">
        <v>631</v>
      </c>
    </row>
    <row r="26" spans="1:20" ht="63">
      <c r="A26" s="98">
        <v>19</v>
      </c>
      <c r="B26" s="146"/>
      <c r="C26" s="157" t="s">
        <v>632</v>
      </c>
      <c r="D26" s="157" t="s">
        <v>633</v>
      </c>
      <c r="E26" s="157" t="s">
        <v>616</v>
      </c>
      <c r="F26" s="147" t="s">
        <v>139</v>
      </c>
      <c r="G26" s="157" t="s">
        <v>140</v>
      </c>
      <c r="H26" s="157" t="s">
        <v>628</v>
      </c>
      <c r="I26" s="149" t="s">
        <v>5</v>
      </c>
      <c r="J26" s="157" t="s">
        <v>634</v>
      </c>
      <c r="K26" s="150">
        <v>60000</v>
      </c>
      <c r="L26" s="151">
        <v>42000</v>
      </c>
      <c r="M26" s="153" t="s">
        <v>610</v>
      </c>
      <c r="N26" s="151">
        <v>42000</v>
      </c>
      <c r="O26" s="146">
        <v>20</v>
      </c>
      <c r="P26" s="151">
        <v>42000</v>
      </c>
      <c r="Q26" s="153" t="s">
        <v>611</v>
      </c>
      <c r="R26" s="146">
        <v>20</v>
      </c>
      <c r="S26" s="158" t="s">
        <v>635</v>
      </c>
      <c r="T26" s="159" t="s">
        <v>636</v>
      </c>
    </row>
    <row r="27" spans="1:20" ht="78.75">
      <c r="A27" s="98">
        <v>20</v>
      </c>
      <c r="B27" s="146"/>
      <c r="C27" s="157" t="s">
        <v>637</v>
      </c>
      <c r="D27" s="157" t="s">
        <v>638</v>
      </c>
      <c r="E27" s="157" t="s">
        <v>639</v>
      </c>
      <c r="F27" s="147" t="s">
        <v>139</v>
      </c>
      <c r="G27" s="157" t="s">
        <v>140</v>
      </c>
      <c r="H27" s="157" t="s">
        <v>608</v>
      </c>
      <c r="I27" s="149" t="s">
        <v>6</v>
      </c>
      <c r="J27" s="157" t="s">
        <v>617</v>
      </c>
      <c r="K27" s="150">
        <v>60000</v>
      </c>
      <c r="L27" s="151">
        <v>42000</v>
      </c>
      <c r="M27" s="153" t="s">
        <v>610</v>
      </c>
      <c r="N27" s="151">
        <v>42000</v>
      </c>
      <c r="O27" s="146">
        <v>20</v>
      </c>
      <c r="P27" s="151">
        <v>42000</v>
      </c>
      <c r="Q27" s="153" t="s">
        <v>611</v>
      </c>
      <c r="R27" s="146">
        <v>20</v>
      </c>
      <c r="S27" s="158" t="s">
        <v>640</v>
      </c>
      <c r="T27" s="159" t="s">
        <v>641</v>
      </c>
    </row>
    <row r="28" spans="1:20" ht="63">
      <c r="A28" s="98">
        <v>21</v>
      </c>
      <c r="B28" s="146"/>
      <c r="C28" s="157" t="s">
        <v>642</v>
      </c>
      <c r="D28" s="157" t="s">
        <v>643</v>
      </c>
      <c r="E28" s="157" t="s">
        <v>644</v>
      </c>
      <c r="F28" s="147" t="s">
        <v>139</v>
      </c>
      <c r="G28" s="157" t="s">
        <v>140</v>
      </c>
      <c r="H28" s="157" t="s">
        <v>608</v>
      </c>
      <c r="I28" s="149" t="s">
        <v>6</v>
      </c>
      <c r="J28" s="157" t="s">
        <v>645</v>
      </c>
      <c r="K28" s="150">
        <v>70000</v>
      </c>
      <c r="L28" s="151">
        <v>49000</v>
      </c>
      <c r="M28" s="153" t="s">
        <v>610</v>
      </c>
      <c r="N28" s="151">
        <v>49000</v>
      </c>
      <c r="O28" s="146">
        <v>20</v>
      </c>
      <c r="P28" s="151">
        <v>49000</v>
      </c>
      <c r="Q28" s="153" t="s">
        <v>611</v>
      </c>
      <c r="R28" s="146">
        <v>20</v>
      </c>
      <c r="S28" s="158" t="s">
        <v>646</v>
      </c>
      <c r="T28" s="159" t="s">
        <v>647</v>
      </c>
    </row>
    <row r="29" spans="1:20" ht="78.75">
      <c r="A29" s="98">
        <v>22</v>
      </c>
      <c r="B29" s="146"/>
      <c r="C29" s="157" t="s">
        <v>648</v>
      </c>
      <c r="D29" s="157" t="s">
        <v>649</v>
      </c>
      <c r="E29" s="157" t="s">
        <v>650</v>
      </c>
      <c r="F29" s="147" t="s">
        <v>139</v>
      </c>
      <c r="G29" s="157" t="s">
        <v>140</v>
      </c>
      <c r="H29" s="157" t="s">
        <v>628</v>
      </c>
      <c r="I29" s="149" t="s">
        <v>6</v>
      </c>
      <c r="J29" s="157" t="s">
        <v>651</v>
      </c>
      <c r="K29" s="150">
        <v>60000</v>
      </c>
      <c r="L29" s="151">
        <v>42000</v>
      </c>
      <c r="M29" s="153" t="s">
        <v>610</v>
      </c>
      <c r="N29" s="151">
        <v>42000</v>
      </c>
      <c r="O29" s="146">
        <v>20</v>
      </c>
      <c r="P29" s="151">
        <v>42000</v>
      </c>
      <c r="Q29" s="153" t="s">
        <v>611</v>
      </c>
      <c r="R29" s="146">
        <v>20</v>
      </c>
      <c r="S29" s="158" t="s">
        <v>652</v>
      </c>
      <c r="T29" s="159" t="s">
        <v>653</v>
      </c>
    </row>
    <row r="30" spans="1:20" ht="63">
      <c r="A30" s="98">
        <v>23</v>
      </c>
      <c r="B30" s="146"/>
      <c r="C30" s="157" t="s">
        <v>654</v>
      </c>
      <c r="D30" s="157" t="s">
        <v>655</v>
      </c>
      <c r="E30" s="157" t="s">
        <v>656</v>
      </c>
      <c r="F30" s="147" t="s">
        <v>139</v>
      </c>
      <c r="G30" s="157" t="s">
        <v>657</v>
      </c>
      <c r="H30" s="157" t="s">
        <v>628</v>
      </c>
      <c r="I30" s="149" t="s">
        <v>6</v>
      </c>
      <c r="J30" s="157" t="s">
        <v>609</v>
      </c>
      <c r="K30" s="150">
        <v>60000</v>
      </c>
      <c r="L30" s="151">
        <v>42000</v>
      </c>
      <c r="M30" s="153" t="s">
        <v>610</v>
      </c>
      <c r="N30" s="151">
        <v>42000</v>
      </c>
      <c r="O30" s="146">
        <v>20</v>
      </c>
      <c r="P30" s="151">
        <v>42000</v>
      </c>
      <c r="Q30" s="153" t="s">
        <v>611</v>
      </c>
      <c r="R30" s="146">
        <v>20</v>
      </c>
      <c r="S30" s="158" t="s">
        <v>658</v>
      </c>
      <c r="T30" s="159" t="s">
        <v>659</v>
      </c>
    </row>
    <row r="31" spans="1:20" ht="63">
      <c r="A31" s="98">
        <v>24</v>
      </c>
      <c r="B31" s="146"/>
      <c r="C31" s="157" t="s">
        <v>660</v>
      </c>
      <c r="D31" s="157" t="s">
        <v>661</v>
      </c>
      <c r="E31" s="157" t="s">
        <v>616</v>
      </c>
      <c r="F31" s="147" t="s">
        <v>139</v>
      </c>
      <c r="G31" s="157" t="s">
        <v>140</v>
      </c>
      <c r="H31" s="157" t="s">
        <v>628</v>
      </c>
      <c r="I31" s="149" t="s">
        <v>5</v>
      </c>
      <c r="J31" s="157" t="s">
        <v>617</v>
      </c>
      <c r="K31" s="150">
        <v>60000</v>
      </c>
      <c r="L31" s="151">
        <v>42000</v>
      </c>
      <c r="M31" s="153" t="s">
        <v>610</v>
      </c>
      <c r="N31" s="151">
        <v>42000</v>
      </c>
      <c r="O31" s="146">
        <v>20</v>
      </c>
      <c r="P31" s="151">
        <v>42000</v>
      </c>
      <c r="Q31" s="153" t="s">
        <v>611</v>
      </c>
      <c r="R31" s="146">
        <v>20</v>
      </c>
      <c r="S31" s="158" t="s">
        <v>662</v>
      </c>
      <c r="T31" s="159" t="s">
        <v>663</v>
      </c>
    </row>
    <row r="32" spans="1:20" ht="63">
      <c r="A32" s="98">
        <v>25</v>
      </c>
      <c r="B32" s="146"/>
      <c r="C32" s="157" t="s">
        <v>664</v>
      </c>
      <c r="D32" s="157" t="s">
        <v>665</v>
      </c>
      <c r="E32" s="157" t="s">
        <v>656</v>
      </c>
      <c r="F32" s="147" t="s">
        <v>139</v>
      </c>
      <c r="G32" s="157" t="s">
        <v>140</v>
      </c>
      <c r="H32" s="157" t="s">
        <v>628</v>
      </c>
      <c r="I32" s="149" t="s">
        <v>6</v>
      </c>
      <c r="J32" s="157" t="s">
        <v>617</v>
      </c>
      <c r="K32" s="150">
        <v>60000</v>
      </c>
      <c r="L32" s="151">
        <v>42000</v>
      </c>
      <c r="M32" s="153" t="s">
        <v>610</v>
      </c>
      <c r="N32" s="151">
        <v>42000</v>
      </c>
      <c r="O32" s="146">
        <v>20</v>
      </c>
      <c r="P32" s="151">
        <v>42000</v>
      </c>
      <c r="Q32" s="153" t="s">
        <v>611</v>
      </c>
      <c r="R32" s="146">
        <v>20</v>
      </c>
      <c r="S32" s="158" t="s">
        <v>666</v>
      </c>
      <c r="T32" s="159" t="s">
        <v>667</v>
      </c>
    </row>
    <row r="33" spans="1:20" ht="63">
      <c r="A33" s="98">
        <v>26</v>
      </c>
      <c r="B33" s="146"/>
      <c r="C33" s="157" t="s">
        <v>668</v>
      </c>
      <c r="D33" s="157" t="s">
        <v>669</v>
      </c>
      <c r="E33" s="157" t="s">
        <v>644</v>
      </c>
      <c r="F33" s="147" t="s">
        <v>139</v>
      </c>
      <c r="G33" s="157" t="s">
        <v>140</v>
      </c>
      <c r="H33" s="157" t="s">
        <v>628</v>
      </c>
      <c r="I33" s="149" t="s">
        <v>6</v>
      </c>
      <c r="J33" s="157" t="s">
        <v>617</v>
      </c>
      <c r="K33" s="150">
        <v>60000</v>
      </c>
      <c r="L33" s="151">
        <v>42000</v>
      </c>
      <c r="M33" s="153" t="s">
        <v>610</v>
      </c>
      <c r="N33" s="151">
        <v>42000</v>
      </c>
      <c r="O33" s="146">
        <v>20</v>
      </c>
      <c r="P33" s="151">
        <v>42000</v>
      </c>
      <c r="Q33" s="153" t="s">
        <v>611</v>
      </c>
      <c r="R33" s="146">
        <v>20</v>
      </c>
      <c r="S33" s="158" t="s">
        <v>670</v>
      </c>
      <c r="T33" s="159" t="s">
        <v>671</v>
      </c>
    </row>
    <row r="34" spans="1:20" ht="78.75">
      <c r="A34" s="98">
        <v>27</v>
      </c>
      <c r="B34" s="146"/>
      <c r="C34" s="157" t="s">
        <v>672</v>
      </c>
      <c r="D34" s="157" t="s">
        <v>673</v>
      </c>
      <c r="E34" s="157" t="s">
        <v>674</v>
      </c>
      <c r="F34" s="147" t="s">
        <v>139</v>
      </c>
      <c r="G34" s="157" t="s">
        <v>140</v>
      </c>
      <c r="H34" s="157" t="s">
        <v>608</v>
      </c>
      <c r="I34" s="149" t="s">
        <v>6</v>
      </c>
      <c r="J34" s="157" t="s">
        <v>675</v>
      </c>
      <c r="K34" s="150">
        <v>70000</v>
      </c>
      <c r="L34" s="151">
        <v>49000</v>
      </c>
      <c r="M34" s="153" t="s">
        <v>610</v>
      </c>
      <c r="N34" s="151">
        <v>49000</v>
      </c>
      <c r="O34" s="146">
        <v>20</v>
      </c>
      <c r="P34" s="151">
        <v>49000</v>
      </c>
      <c r="Q34" s="153" t="s">
        <v>611</v>
      </c>
      <c r="R34" s="146">
        <v>20</v>
      </c>
      <c r="S34" s="158" t="s">
        <v>676</v>
      </c>
      <c r="T34" s="159" t="s">
        <v>677</v>
      </c>
    </row>
    <row r="35" spans="1:20" ht="78.75">
      <c r="A35" s="98">
        <v>28</v>
      </c>
      <c r="B35" s="146"/>
      <c r="C35" s="157" t="s">
        <v>678</v>
      </c>
      <c r="D35" s="157" t="s">
        <v>679</v>
      </c>
      <c r="E35" s="157" t="s">
        <v>680</v>
      </c>
      <c r="F35" s="147" t="s">
        <v>139</v>
      </c>
      <c r="G35" s="157" t="s">
        <v>140</v>
      </c>
      <c r="H35" s="157" t="s">
        <v>628</v>
      </c>
      <c r="I35" s="149" t="s">
        <v>5</v>
      </c>
      <c r="J35" s="157" t="s">
        <v>681</v>
      </c>
      <c r="K35" s="150">
        <v>60000</v>
      </c>
      <c r="L35" s="151">
        <v>42000</v>
      </c>
      <c r="M35" s="153" t="s">
        <v>610</v>
      </c>
      <c r="N35" s="151">
        <v>42000</v>
      </c>
      <c r="O35" s="146">
        <v>20</v>
      </c>
      <c r="P35" s="151">
        <v>42000</v>
      </c>
      <c r="Q35" s="153" t="s">
        <v>611</v>
      </c>
      <c r="R35" s="146">
        <v>20</v>
      </c>
      <c r="S35" s="158" t="s">
        <v>682</v>
      </c>
      <c r="T35" s="159" t="s">
        <v>683</v>
      </c>
    </row>
    <row r="36" spans="1:20" ht="63">
      <c r="A36" s="98">
        <v>29</v>
      </c>
      <c r="B36" s="146"/>
      <c r="C36" s="157" t="s">
        <v>684</v>
      </c>
      <c r="D36" s="157" t="s">
        <v>685</v>
      </c>
      <c r="E36" s="157" t="s">
        <v>686</v>
      </c>
      <c r="F36" s="147" t="s">
        <v>139</v>
      </c>
      <c r="G36" s="157" t="s">
        <v>140</v>
      </c>
      <c r="H36" s="157" t="s">
        <v>608</v>
      </c>
      <c r="I36" s="149" t="s">
        <v>6</v>
      </c>
      <c r="J36" s="157" t="s">
        <v>645</v>
      </c>
      <c r="K36" s="150">
        <v>60000</v>
      </c>
      <c r="L36" s="151">
        <v>42000</v>
      </c>
      <c r="M36" s="153" t="s">
        <v>610</v>
      </c>
      <c r="N36" s="151">
        <v>42000</v>
      </c>
      <c r="O36" s="146">
        <v>20</v>
      </c>
      <c r="P36" s="151">
        <v>42000</v>
      </c>
      <c r="Q36" s="153" t="s">
        <v>611</v>
      </c>
      <c r="R36" s="146">
        <v>20</v>
      </c>
      <c r="S36" s="158" t="s">
        <v>687</v>
      </c>
      <c r="T36" s="159" t="s">
        <v>688</v>
      </c>
    </row>
    <row r="37" spans="1:20" ht="63">
      <c r="A37" s="98">
        <v>30</v>
      </c>
      <c r="B37" s="146"/>
      <c r="C37" s="157" t="s">
        <v>689</v>
      </c>
      <c r="D37" s="157" t="s">
        <v>690</v>
      </c>
      <c r="E37" s="157" t="s">
        <v>686</v>
      </c>
      <c r="F37" s="147" t="s">
        <v>139</v>
      </c>
      <c r="G37" s="157" t="s">
        <v>140</v>
      </c>
      <c r="H37" s="157" t="s">
        <v>608</v>
      </c>
      <c r="I37" s="149" t="s">
        <v>6</v>
      </c>
      <c r="J37" s="157" t="s">
        <v>645</v>
      </c>
      <c r="K37" s="150">
        <v>60000</v>
      </c>
      <c r="L37" s="151">
        <v>42000</v>
      </c>
      <c r="M37" s="153" t="s">
        <v>610</v>
      </c>
      <c r="N37" s="151">
        <v>42000</v>
      </c>
      <c r="O37" s="146">
        <v>20</v>
      </c>
      <c r="P37" s="151">
        <v>42000</v>
      </c>
      <c r="Q37" s="153" t="s">
        <v>611</v>
      </c>
      <c r="R37" s="146">
        <v>20</v>
      </c>
      <c r="S37" s="158" t="s">
        <v>691</v>
      </c>
      <c r="T37" s="159" t="s">
        <v>692</v>
      </c>
    </row>
    <row r="38" spans="1:20" ht="60">
      <c r="A38" s="98">
        <v>31</v>
      </c>
      <c r="B38" s="28"/>
      <c r="C38" s="61" t="s">
        <v>693</v>
      </c>
      <c r="D38" s="160" t="s">
        <v>694</v>
      </c>
      <c r="E38" s="61" t="s">
        <v>695</v>
      </c>
      <c r="F38" s="28" t="s">
        <v>139</v>
      </c>
      <c r="G38" s="61" t="s">
        <v>31</v>
      </c>
      <c r="H38" s="61" t="s">
        <v>32</v>
      </c>
      <c r="I38" s="61" t="s">
        <v>6</v>
      </c>
      <c r="J38" s="63" t="s">
        <v>568</v>
      </c>
      <c r="K38" s="28">
        <v>70000</v>
      </c>
      <c r="L38" s="28">
        <v>49000</v>
      </c>
      <c r="M38" s="161" t="s">
        <v>696</v>
      </c>
      <c r="N38" s="28">
        <v>49000</v>
      </c>
      <c r="O38" s="28">
        <v>20</v>
      </c>
      <c r="P38" s="28">
        <v>49000</v>
      </c>
      <c r="Q38" s="161" t="s">
        <v>697</v>
      </c>
      <c r="R38" s="28">
        <v>20</v>
      </c>
      <c r="S38" s="162" t="s">
        <v>698</v>
      </c>
      <c r="T38" s="163" t="s">
        <v>699</v>
      </c>
    </row>
    <row r="39" spans="1:20">
      <c r="L39">
        <f>SUM(L8:L38)</f>
        <v>1470000</v>
      </c>
      <c r="N39">
        <f>SUM(N8:N38)</f>
        <v>1470000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5"/>
  <sheetViews>
    <sheetView topLeftCell="A10" workbookViewId="0">
      <selection activeCell="P8" sqref="P8:P12"/>
    </sheetView>
  </sheetViews>
  <sheetFormatPr defaultRowHeight="15"/>
  <sheetData>
    <row r="1" spans="1:21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79"/>
      <c r="T1" s="79"/>
      <c r="U1" s="79"/>
    </row>
    <row r="2" spans="1:21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79"/>
      <c r="T2" s="79"/>
      <c r="U2" s="79"/>
    </row>
    <row r="3" spans="1:21" ht="18.75">
      <c r="A3" s="662" t="s">
        <v>111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79"/>
      <c r="T3" s="79"/>
      <c r="U3" s="79"/>
    </row>
    <row r="4" spans="1:21" ht="18.75">
      <c r="A4" s="714" t="s">
        <v>198</v>
      </c>
      <c r="B4" s="714"/>
      <c r="C4" s="714"/>
      <c r="D4" s="714"/>
      <c r="E4" s="714"/>
      <c r="F4" s="714"/>
      <c r="G4" s="714"/>
      <c r="H4" s="7"/>
      <c r="I4" s="7"/>
      <c r="J4" s="7"/>
      <c r="K4" s="7"/>
      <c r="L4" s="6"/>
      <c r="M4" s="7"/>
      <c r="N4" s="75"/>
      <c r="O4" s="7"/>
      <c r="P4" s="107"/>
      <c r="Q4" s="108"/>
      <c r="R4" s="109" t="s">
        <v>199</v>
      </c>
      <c r="S4" s="79"/>
      <c r="T4" s="79"/>
      <c r="U4" s="185"/>
    </row>
    <row r="5" spans="1:21">
      <c r="A5" s="110"/>
      <c r="B5" s="85"/>
      <c r="C5" s="111"/>
      <c r="D5" s="110"/>
      <c r="E5" s="110"/>
      <c r="F5" s="112"/>
      <c r="G5" s="112"/>
      <c r="H5" s="112"/>
      <c r="I5" s="112"/>
      <c r="J5" s="110"/>
      <c r="K5" s="110"/>
      <c r="L5" s="110"/>
      <c r="M5" s="110"/>
      <c r="N5" s="82"/>
      <c r="O5" s="112"/>
      <c r="P5" s="82"/>
      <c r="Q5" s="717" t="s">
        <v>455</v>
      </c>
      <c r="R5" s="717"/>
      <c r="S5" s="79"/>
      <c r="T5" s="79"/>
      <c r="U5" s="186"/>
    </row>
    <row r="6" spans="1:21">
      <c r="A6" s="715" t="s">
        <v>201</v>
      </c>
      <c r="B6" s="715"/>
      <c r="C6" s="111"/>
      <c r="D6" s="110"/>
      <c r="E6" s="110"/>
      <c r="F6" s="112"/>
      <c r="G6" s="112"/>
      <c r="H6" s="112"/>
      <c r="I6" s="112"/>
      <c r="J6" s="110"/>
      <c r="K6" s="110"/>
      <c r="L6" s="110"/>
      <c r="M6" s="110"/>
      <c r="N6" s="82"/>
      <c r="O6" s="112"/>
      <c r="P6" s="82"/>
      <c r="Q6" s="112"/>
      <c r="R6" s="110"/>
      <c r="S6" s="79"/>
      <c r="T6" s="79"/>
      <c r="U6" s="186"/>
    </row>
    <row r="7" spans="1:21" ht="63">
      <c r="A7" s="98" t="s">
        <v>113</v>
      </c>
      <c r="B7" s="98" t="s">
        <v>114</v>
      </c>
      <c r="C7" s="164" t="s">
        <v>115</v>
      </c>
      <c r="D7" s="98" t="s">
        <v>116</v>
      </c>
      <c r="E7" s="98" t="s">
        <v>117</v>
      </c>
      <c r="F7" s="98" t="s">
        <v>9</v>
      </c>
      <c r="G7" s="98" t="s">
        <v>118</v>
      </c>
      <c r="H7" s="98" t="s">
        <v>119</v>
      </c>
      <c r="I7" s="98" t="s">
        <v>120</v>
      </c>
      <c r="J7" s="187" t="s">
        <v>129</v>
      </c>
      <c r="K7" s="187" t="s">
        <v>130</v>
      </c>
      <c r="L7" s="187" t="s">
        <v>131</v>
      </c>
      <c r="M7" s="187" t="s">
        <v>132</v>
      </c>
      <c r="N7" s="188" t="s">
        <v>133</v>
      </c>
      <c r="O7" s="187" t="s">
        <v>134</v>
      </c>
      <c r="P7" s="188" t="s">
        <v>125</v>
      </c>
      <c r="Q7" s="187" t="s">
        <v>124</v>
      </c>
      <c r="R7" s="187" t="s">
        <v>126</v>
      </c>
      <c r="S7" s="117" t="s">
        <v>521</v>
      </c>
      <c r="T7" s="189" t="s">
        <v>522</v>
      </c>
      <c r="U7" s="190" t="s">
        <v>122</v>
      </c>
    </row>
    <row r="8" spans="1:21" ht="157.5">
      <c r="A8" s="98">
        <v>1</v>
      </c>
      <c r="B8" s="130"/>
      <c r="C8" s="164" t="s">
        <v>700</v>
      </c>
      <c r="D8" s="98" t="s">
        <v>701</v>
      </c>
      <c r="E8" s="98" t="s">
        <v>702</v>
      </c>
      <c r="F8" s="130" t="s">
        <v>139</v>
      </c>
      <c r="G8" s="98" t="s">
        <v>31</v>
      </c>
      <c r="H8" s="98" t="s">
        <v>32</v>
      </c>
      <c r="I8" s="145" t="s">
        <v>6</v>
      </c>
      <c r="J8" s="140" t="s">
        <v>195</v>
      </c>
      <c r="K8" s="130" t="s">
        <v>703</v>
      </c>
      <c r="L8" s="102" t="s">
        <v>704</v>
      </c>
      <c r="M8" s="130" t="s">
        <v>705</v>
      </c>
      <c r="N8" s="130">
        <v>50000</v>
      </c>
      <c r="O8" s="130" t="s">
        <v>706</v>
      </c>
      <c r="P8" s="130">
        <v>50000</v>
      </c>
      <c r="Q8" s="130" t="s">
        <v>707</v>
      </c>
      <c r="R8" s="130" t="s">
        <v>519</v>
      </c>
      <c r="S8" s="165" t="s">
        <v>708</v>
      </c>
      <c r="T8" s="166" t="s">
        <v>709</v>
      </c>
      <c r="U8" s="146">
        <v>50000</v>
      </c>
    </row>
    <row r="9" spans="1:21" ht="189">
      <c r="A9" s="98">
        <v>2</v>
      </c>
      <c r="B9" s="102"/>
      <c r="C9" s="167" t="s">
        <v>710</v>
      </c>
      <c r="D9" s="167" t="s">
        <v>711</v>
      </c>
      <c r="E9" s="168" t="s">
        <v>712</v>
      </c>
      <c r="F9" s="169" t="s">
        <v>139</v>
      </c>
      <c r="G9" s="170" t="s">
        <v>31</v>
      </c>
      <c r="H9" s="171" t="s">
        <v>32</v>
      </c>
      <c r="I9" s="98" t="s">
        <v>6</v>
      </c>
      <c r="J9" s="172" t="s">
        <v>713</v>
      </c>
      <c r="K9" s="102" t="s">
        <v>703</v>
      </c>
      <c r="L9" s="173" t="s">
        <v>714</v>
      </c>
      <c r="M9" s="174" t="s">
        <v>705</v>
      </c>
      <c r="N9" s="173">
        <v>50000</v>
      </c>
      <c r="O9" s="175" t="s">
        <v>706</v>
      </c>
      <c r="P9" s="173">
        <v>50000</v>
      </c>
      <c r="Q9" s="175" t="s">
        <v>697</v>
      </c>
      <c r="R9" s="102" t="s">
        <v>492</v>
      </c>
      <c r="S9" s="176" t="s">
        <v>715</v>
      </c>
      <c r="T9" s="177" t="s">
        <v>716</v>
      </c>
      <c r="U9" s="173">
        <v>50000</v>
      </c>
    </row>
    <row r="10" spans="1:21" ht="78.75">
      <c r="A10" s="98">
        <v>3</v>
      </c>
      <c r="B10" s="102"/>
      <c r="C10" s="167" t="s">
        <v>717</v>
      </c>
      <c r="D10" s="167" t="s">
        <v>718</v>
      </c>
      <c r="E10" s="168" t="s">
        <v>719</v>
      </c>
      <c r="F10" s="169" t="s">
        <v>139</v>
      </c>
      <c r="G10" s="178" t="s">
        <v>140</v>
      </c>
      <c r="H10" s="168" t="s">
        <v>608</v>
      </c>
      <c r="I10" s="98" t="s">
        <v>6</v>
      </c>
      <c r="J10" s="102" t="s">
        <v>720</v>
      </c>
      <c r="K10" s="102" t="s">
        <v>721</v>
      </c>
      <c r="L10" s="102" t="s">
        <v>722</v>
      </c>
      <c r="M10" s="179" t="s">
        <v>705</v>
      </c>
      <c r="N10" s="102">
        <v>50000</v>
      </c>
      <c r="O10" s="179" t="s">
        <v>527</v>
      </c>
      <c r="P10" s="102">
        <v>50000</v>
      </c>
      <c r="Q10" s="179" t="s">
        <v>611</v>
      </c>
      <c r="R10" s="102" t="s">
        <v>460</v>
      </c>
      <c r="S10" s="176" t="s">
        <v>723</v>
      </c>
      <c r="T10" s="177" t="s">
        <v>724</v>
      </c>
      <c r="U10" s="180">
        <v>50000</v>
      </c>
    </row>
    <row r="11" spans="1:21" ht="78.75">
      <c r="A11" s="98">
        <v>4</v>
      </c>
      <c r="B11" s="102"/>
      <c r="C11" s="167" t="s">
        <v>725</v>
      </c>
      <c r="D11" s="167" t="s">
        <v>726</v>
      </c>
      <c r="E11" s="168" t="s">
        <v>727</v>
      </c>
      <c r="F11" s="169" t="s">
        <v>139</v>
      </c>
      <c r="G11" s="178" t="s">
        <v>140</v>
      </c>
      <c r="H11" s="168" t="s">
        <v>608</v>
      </c>
      <c r="I11" s="98" t="s">
        <v>6</v>
      </c>
      <c r="J11" s="102" t="s">
        <v>728</v>
      </c>
      <c r="K11" s="102" t="s">
        <v>729</v>
      </c>
      <c r="L11" s="102" t="s">
        <v>730</v>
      </c>
      <c r="M11" s="179" t="s">
        <v>731</v>
      </c>
      <c r="N11" s="102">
        <v>50000</v>
      </c>
      <c r="O11" s="179" t="s">
        <v>527</v>
      </c>
      <c r="P11" s="102">
        <v>50000</v>
      </c>
      <c r="Q11" s="179" t="s">
        <v>611</v>
      </c>
      <c r="R11" s="102" t="s">
        <v>460</v>
      </c>
      <c r="S11" s="176" t="s">
        <v>732</v>
      </c>
      <c r="T11" s="177" t="s">
        <v>733</v>
      </c>
      <c r="U11" s="180">
        <v>50000</v>
      </c>
    </row>
    <row r="12" spans="1:21" ht="135">
      <c r="A12" s="98">
        <v>5</v>
      </c>
      <c r="B12" s="102"/>
      <c r="C12" s="181" t="s">
        <v>734</v>
      </c>
      <c r="D12" s="181" t="s">
        <v>735</v>
      </c>
      <c r="E12" s="171" t="s">
        <v>736</v>
      </c>
      <c r="F12" s="102" t="s">
        <v>139</v>
      </c>
      <c r="G12" s="171" t="s">
        <v>31</v>
      </c>
      <c r="H12" s="171" t="s">
        <v>32</v>
      </c>
      <c r="I12" s="171" t="s">
        <v>5</v>
      </c>
      <c r="J12" s="182" t="s">
        <v>737</v>
      </c>
      <c r="K12" s="102" t="s">
        <v>703</v>
      </c>
      <c r="L12" s="102" t="s">
        <v>175</v>
      </c>
      <c r="M12" s="173"/>
      <c r="N12" s="173">
        <v>50000</v>
      </c>
      <c r="O12" s="183" t="s">
        <v>706</v>
      </c>
      <c r="P12" s="173">
        <v>50000</v>
      </c>
      <c r="Q12" s="184" t="s">
        <v>738</v>
      </c>
      <c r="R12" s="102" t="s">
        <v>519</v>
      </c>
      <c r="S12" s="165" t="s">
        <v>739</v>
      </c>
      <c r="T12" s="177" t="s">
        <v>740</v>
      </c>
      <c r="U12" s="173">
        <v>50000</v>
      </c>
    </row>
    <row r="13" spans="1:21">
      <c r="P13">
        <f>SUM(P8:P12)</f>
        <v>250000</v>
      </c>
    </row>
    <row r="15" spans="1:21">
      <c r="A15" t="s">
        <v>1764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83"/>
  <sheetViews>
    <sheetView topLeftCell="A69" workbookViewId="0">
      <selection activeCell="N8" sqref="N8:N70"/>
    </sheetView>
  </sheetViews>
  <sheetFormatPr defaultRowHeight="15"/>
  <sheetData>
    <row r="1" spans="1:21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191"/>
      <c r="T1" s="191"/>
    </row>
    <row r="2" spans="1:21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191"/>
      <c r="T2" s="191"/>
    </row>
    <row r="3" spans="1:21" ht="18.75">
      <c r="A3" s="662" t="s">
        <v>111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191"/>
      <c r="T3" s="191"/>
    </row>
    <row r="4" spans="1:21" ht="18.75">
      <c r="A4" s="714" t="s">
        <v>520</v>
      </c>
      <c r="B4" s="714"/>
      <c r="C4" s="714"/>
      <c r="D4" s="714"/>
      <c r="E4" s="714"/>
      <c r="F4" s="714"/>
      <c r="G4" s="714"/>
      <c r="H4" s="141"/>
      <c r="I4" s="141"/>
      <c r="J4" s="192"/>
      <c r="K4" s="75"/>
      <c r="L4" s="76"/>
      <c r="M4" s="193"/>
      <c r="N4" s="75"/>
      <c r="O4" s="6"/>
      <c r="P4" s="142"/>
      <c r="Q4" s="194"/>
      <c r="R4" s="109" t="s">
        <v>199</v>
      </c>
      <c r="S4" s="191"/>
      <c r="T4" s="191"/>
    </row>
    <row r="5" spans="1:21" ht="15.75">
      <c r="A5" s="82"/>
      <c r="B5" s="79"/>
      <c r="C5" s="79"/>
      <c r="D5" s="79"/>
      <c r="E5" s="30"/>
      <c r="F5" s="143"/>
      <c r="G5" s="143"/>
      <c r="H5" s="143"/>
      <c r="I5" s="143"/>
      <c r="J5" s="30"/>
      <c r="K5" s="82"/>
      <c r="L5" s="82"/>
      <c r="M5" s="195"/>
      <c r="N5" s="82"/>
      <c r="O5" s="79"/>
      <c r="P5" s="79"/>
      <c r="Q5" s="719" t="s">
        <v>200</v>
      </c>
      <c r="R5" s="719"/>
      <c r="S5" s="191"/>
      <c r="T5" s="191"/>
    </row>
    <row r="6" spans="1:21" ht="15.75">
      <c r="A6" s="715" t="s">
        <v>201</v>
      </c>
      <c r="B6" s="715"/>
      <c r="C6" s="715"/>
      <c r="D6" s="79"/>
      <c r="E6" s="30"/>
      <c r="F6" s="143"/>
      <c r="G6" s="143"/>
      <c r="H6" s="143"/>
      <c r="I6" s="143"/>
      <c r="J6" s="30"/>
      <c r="K6" s="82"/>
      <c r="L6" s="82"/>
      <c r="M6" s="195"/>
      <c r="N6" s="82"/>
      <c r="O6" s="79"/>
      <c r="P6" s="718" t="s">
        <v>202</v>
      </c>
      <c r="Q6" s="718"/>
      <c r="R6" s="718"/>
      <c r="S6" s="191"/>
      <c r="T6" s="191"/>
    </row>
    <row r="7" spans="1:21" ht="63">
      <c r="A7" s="196" t="s">
        <v>113</v>
      </c>
      <c r="B7" s="148" t="s">
        <v>114</v>
      </c>
      <c r="C7" s="148" t="s">
        <v>115</v>
      </c>
      <c r="D7" s="148" t="s">
        <v>116</v>
      </c>
      <c r="E7" s="148" t="s">
        <v>117</v>
      </c>
      <c r="F7" s="148" t="s">
        <v>9</v>
      </c>
      <c r="G7" s="148" t="s">
        <v>118</v>
      </c>
      <c r="H7" s="148" t="s">
        <v>119</v>
      </c>
      <c r="I7" s="148" t="s">
        <v>120</v>
      </c>
      <c r="J7" s="148" t="s">
        <v>121</v>
      </c>
      <c r="K7" s="148" t="s">
        <v>122</v>
      </c>
      <c r="L7" s="190" t="s">
        <v>741</v>
      </c>
      <c r="M7" s="148" t="s">
        <v>124</v>
      </c>
      <c r="N7" s="148" t="s">
        <v>125</v>
      </c>
      <c r="O7" s="148" t="s">
        <v>126</v>
      </c>
      <c r="P7" s="148" t="s">
        <v>125</v>
      </c>
      <c r="Q7" s="148" t="s">
        <v>124</v>
      </c>
      <c r="R7" s="148" t="s">
        <v>126</v>
      </c>
      <c r="S7" s="154" t="s">
        <v>521</v>
      </c>
      <c r="T7" s="154" t="s">
        <v>522</v>
      </c>
      <c r="U7" s="197" t="s">
        <v>742</v>
      </c>
    </row>
    <row r="8" spans="1:21" ht="33.75">
      <c r="A8" s="164">
        <v>1</v>
      </c>
      <c r="B8" s="34"/>
      <c r="C8" s="198" t="s">
        <v>743</v>
      </c>
      <c r="D8" s="198" t="s">
        <v>744</v>
      </c>
      <c r="E8" s="199" t="s">
        <v>745</v>
      </c>
      <c r="F8" s="34" t="s">
        <v>139</v>
      </c>
      <c r="G8" s="198" t="s">
        <v>140</v>
      </c>
      <c r="H8" s="200" t="s">
        <v>32</v>
      </c>
      <c r="I8" s="200" t="s">
        <v>5</v>
      </c>
      <c r="J8" s="198" t="s">
        <v>746</v>
      </c>
      <c r="K8" s="34">
        <v>60000</v>
      </c>
      <c r="L8" s="34">
        <v>37800</v>
      </c>
      <c r="M8" s="34" t="s">
        <v>527</v>
      </c>
      <c r="N8" s="201">
        <v>42000</v>
      </c>
      <c r="O8" s="34">
        <v>20</v>
      </c>
      <c r="P8" s="201">
        <v>42000</v>
      </c>
      <c r="Q8" s="34" t="s">
        <v>747</v>
      </c>
      <c r="R8" s="201">
        <v>20</v>
      </c>
      <c r="S8" s="202" t="s">
        <v>748</v>
      </c>
      <c r="T8" s="203" t="s">
        <v>749</v>
      </c>
      <c r="U8" s="204">
        <v>106746261</v>
      </c>
    </row>
    <row r="9" spans="1:21" ht="45">
      <c r="A9" s="164">
        <v>2</v>
      </c>
      <c r="B9" s="34"/>
      <c r="C9" s="198" t="s">
        <v>750</v>
      </c>
      <c r="D9" s="198" t="s">
        <v>751</v>
      </c>
      <c r="E9" s="199" t="s">
        <v>752</v>
      </c>
      <c r="F9" s="34" t="s">
        <v>139</v>
      </c>
      <c r="G9" s="198" t="s">
        <v>140</v>
      </c>
      <c r="H9" s="200" t="s">
        <v>32</v>
      </c>
      <c r="I9" s="161" t="s">
        <v>6</v>
      </c>
      <c r="J9" s="198" t="s">
        <v>753</v>
      </c>
      <c r="K9" s="34">
        <v>70000</v>
      </c>
      <c r="L9" s="34">
        <v>44100</v>
      </c>
      <c r="M9" s="34" t="s">
        <v>527</v>
      </c>
      <c r="N9" s="205">
        <v>49000</v>
      </c>
      <c r="O9" s="34">
        <v>20</v>
      </c>
      <c r="P9" s="205">
        <v>49000</v>
      </c>
      <c r="Q9" s="34" t="s">
        <v>747</v>
      </c>
      <c r="R9" s="205">
        <v>20</v>
      </c>
      <c r="S9" s="202" t="s">
        <v>754</v>
      </c>
      <c r="T9" s="203" t="s">
        <v>755</v>
      </c>
      <c r="U9" s="204">
        <v>106746162</v>
      </c>
    </row>
    <row r="10" spans="1:21" ht="30">
      <c r="A10" s="164">
        <v>3</v>
      </c>
      <c r="B10" s="34"/>
      <c r="C10" s="514" t="s">
        <v>756</v>
      </c>
      <c r="D10" s="62" t="s">
        <v>751</v>
      </c>
      <c r="E10" s="206" t="s">
        <v>29</v>
      </c>
      <c r="F10" s="34" t="s">
        <v>139</v>
      </c>
      <c r="G10" s="62" t="s">
        <v>140</v>
      </c>
      <c r="H10" s="62" t="s">
        <v>32</v>
      </c>
      <c r="I10" s="62" t="s">
        <v>5</v>
      </c>
      <c r="J10" s="62" t="s">
        <v>757</v>
      </c>
      <c r="K10" s="34">
        <v>0</v>
      </c>
      <c r="L10" s="34">
        <v>14000</v>
      </c>
      <c r="M10" s="34" t="s">
        <v>527</v>
      </c>
      <c r="N10" s="62">
        <v>21000</v>
      </c>
      <c r="O10" s="34">
        <v>20</v>
      </c>
      <c r="P10" s="62">
        <v>21000</v>
      </c>
      <c r="Q10" s="34" t="s">
        <v>747</v>
      </c>
      <c r="R10" s="62">
        <v>20</v>
      </c>
      <c r="S10" s="207" t="s">
        <v>758</v>
      </c>
      <c r="T10" s="208" t="s">
        <v>759</v>
      </c>
      <c r="U10" s="209" t="s">
        <v>760</v>
      </c>
    </row>
    <row r="11" spans="1:21" ht="45">
      <c r="A11" s="164">
        <v>4</v>
      </c>
      <c r="B11" s="34"/>
      <c r="C11" s="62" t="s">
        <v>761</v>
      </c>
      <c r="D11" s="62" t="s">
        <v>762</v>
      </c>
      <c r="E11" s="206" t="s">
        <v>29</v>
      </c>
      <c r="F11" s="34" t="s">
        <v>139</v>
      </c>
      <c r="G11" s="62" t="s">
        <v>140</v>
      </c>
      <c r="H11" s="62" t="s">
        <v>32</v>
      </c>
      <c r="I11" s="62" t="s">
        <v>5</v>
      </c>
      <c r="J11" s="62" t="s">
        <v>617</v>
      </c>
      <c r="K11" s="34">
        <v>0</v>
      </c>
      <c r="L11" s="34">
        <v>20000</v>
      </c>
      <c r="M11" s="34" t="s">
        <v>527</v>
      </c>
      <c r="N11" s="62">
        <v>30000</v>
      </c>
      <c r="O11" s="34">
        <v>20</v>
      </c>
      <c r="P11" s="62">
        <v>30000</v>
      </c>
      <c r="Q11" s="34" t="s">
        <v>747</v>
      </c>
      <c r="R11" s="62">
        <v>20</v>
      </c>
      <c r="S11" s="208" t="s">
        <v>763</v>
      </c>
      <c r="T11" s="208" t="s">
        <v>764</v>
      </c>
      <c r="U11" s="209" t="s">
        <v>765</v>
      </c>
    </row>
    <row r="12" spans="1:21" ht="30">
      <c r="A12" s="164">
        <v>5</v>
      </c>
      <c r="B12" s="34"/>
      <c r="C12" s="62" t="s">
        <v>766</v>
      </c>
      <c r="D12" s="62" t="s">
        <v>767</v>
      </c>
      <c r="E12" s="206" t="s">
        <v>29</v>
      </c>
      <c r="F12" s="34" t="s">
        <v>139</v>
      </c>
      <c r="G12" s="62" t="s">
        <v>140</v>
      </c>
      <c r="H12" s="62" t="s">
        <v>40</v>
      </c>
      <c r="I12" s="62" t="s">
        <v>5</v>
      </c>
      <c r="J12" s="62" t="s">
        <v>768</v>
      </c>
      <c r="K12" s="34">
        <v>0</v>
      </c>
      <c r="L12" s="34">
        <v>20000</v>
      </c>
      <c r="M12" s="34" t="s">
        <v>527</v>
      </c>
      <c r="N12" s="62">
        <v>30000</v>
      </c>
      <c r="O12" s="34">
        <v>20</v>
      </c>
      <c r="P12" s="62">
        <v>30000</v>
      </c>
      <c r="Q12" s="34" t="s">
        <v>747</v>
      </c>
      <c r="R12" s="62">
        <v>20</v>
      </c>
      <c r="S12" s="208" t="s">
        <v>769</v>
      </c>
      <c r="T12" s="208" t="s">
        <v>770</v>
      </c>
      <c r="U12" s="209" t="s">
        <v>771</v>
      </c>
    </row>
    <row r="13" spans="1:21" ht="60">
      <c r="A13" s="164">
        <v>6</v>
      </c>
      <c r="B13" s="34"/>
      <c r="C13" s="62" t="s">
        <v>772</v>
      </c>
      <c r="D13" s="62" t="s">
        <v>773</v>
      </c>
      <c r="E13" s="206" t="s">
        <v>774</v>
      </c>
      <c r="F13" s="34" t="s">
        <v>139</v>
      </c>
      <c r="G13" s="62" t="s">
        <v>140</v>
      </c>
      <c r="H13" s="62" t="s">
        <v>32</v>
      </c>
      <c r="I13" s="62" t="s">
        <v>5</v>
      </c>
      <c r="J13" s="62" t="s">
        <v>617</v>
      </c>
      <c r="K13" s="34">
        <v>0</v>
      </c>
      <c r="L13" s="34">
        <v>20000</v>
      </c>
      <c r="M13" s="34" t="s">
        <v>527</v>
      </c>
      <c r="N13" s="62">
        <v>30000</v>
      </c>
      <c r="O13" s="34">
        <v>20</v>
      </c>
      <c r="P13" s="62">
        <v>30000</v>
      </c>
      <c r="Q13" s="34" t="s">
        <v>747</v>
      </c>
      <c r="R13" s="62">
        <v>20</v>
      </c>
      <c r="S13" s="208" t="s">
        <v>775</v>
      </c>
      <c r="T13" s="208" t="s">
        <v>776</v>
      </c>
      <c r="U13" s="209" t="s">
        <v>777</v>
      </c>
    </row>
    <row r="14" spans="1:21" ht="60">
      <c r="A14" s="164">
        <v>7</v>
      </c>
      <c r="B14" s="34"/>
      <c r="C14" s="62" t="s">
        <v>778</v>
      </c>
      <c r="D14" s="62" t="s">
        <v>779</v>
      </c>
      <c r="E14" s="206" t="s">
        <v>774</v>
      </c>
      <c r="F14" s="34" t="s">
        <v>139</v>
      </c>
      <c r="G14" s="62" t="s">
        <v>140</v>
      </c>
      <c r="H14" s="62" t="s">
        <v>32</v>
      </c>
      <c r="I14" s="62" t="s">
        <v>5</v>
      </c>
      <c r="J14" s="62" t="s">
        <v>617</v>
      </c>
      <c r="K14" s="34">
        <v>0</v>
      </c>
      <c r="L14" s="34">
        <v>20000</v>
      </c>
      <c r="M14" s="34" t="s">
        <v>527</v>
      </c>
      <c r="N14" s="62">
        <v>30000</v>
      </c>
      <c r="O14" s="34">
        <v>20</v>
      </c>
      <c r="P14" s="62">
        <v>30000</v>
      </c>
      <c r="Q14" s="34" t="s">
        <v>747</v>
      </c>
      <c r="R14" s="62">
        <v>20</v>
      </c>
      <c r="S14" s="208" t="s">
        <v>780</v>
      </c>
      <c r="T14" s="208" t="s">
        <v>781</v>
      </c>
      <c r="U14" s="209" t="s">
        <v>782</v>
      </c>
    </row>
    <row r="15" spans="1:21" ht="60">
      <c r="A15" s="164">
        <v>8</v>
      </c>
      <c r="B15" s="34"/>
      <c r="C15" s="62" t="s">
        <v>783</v>
      </c>
      <c r="D15" s="62" t="s">
        <v>784</v>
      </c>
      <c r="E15" s="206" t="s">
        <v>774</v>
      </c>
      <c r="F15" s="34" t="s">
        <v>139</v>
      </c>
      <c r="G15" s="62" t="s">
        <v>140</v>
      </c>
      <c r="H15" s="62" t="s">
        <v>32</v>
      </c>
      <c r="I15" s="62" t="s">
        <v>5</v>
      </c>
      <c r="J15" s="62" t="s">
        <v>785</v>
      </c>
      <c r="K15" s="34">
        <v>0</v>
      </c>
      <c r="L15" s="34">
        <v>14000</v>
      </c>
      <c r="M15" s="34" t="s">
        <v>527</v>
      </c>
      <c r="N15" s="62">
        <v>21000</v>
      </c>
      <c r="O15" s="34">
        <v>20</v>
      </c>
      <c r="P15" s="62">
        <v>21000</v>
      </c>
      <c r="Q15" s="34" t="s">
        <v>747</v>
      </c>
      <c r="R15" s="62">
        <v>20</v>
      </c>
      <c r="S15" s="208" t="s">
        <v>786</v>
      </c>
      <c r="T15" s="208" t="s">
        <v>787</v>
      </c>
      <c r="U15" s="209" t="s">
        <v>788</v>
      </c>
    </row>
    <row r="16" spans="1:21" ht="60">
      <c r="A16" s="164">
        <v>9</v>
      </c>
      <c r="B16" s="34"/>
      <c r="C16" s="62" t="s">
        <v>789</v>
      </c>
      <c r="D16" s="62" t="s">
        <v>790</v>
      </c>
      <c r="E16" s="206" t="s">
        <v>791</v>
      </c>
      <c r="F16" s="34" t="s">
        <v>139</v>
      </c>
      <c r="G16" s="62" t="s">
        <v>140</v>
      </c>
      <c r="H16" s="62" t="s">
        <v>40</v>
      </c>
      <c r="I16" s="62" t="s">
        <v>5</v>
      </c>
      <c r="J16" s="62" t="s">
        <v>617</v>
      </c>
      <c r="K16" s="34">
        <v>0</v>
      </c>
      <c r="L16" s="34">
        <v>14000</v>
      </c>
      <c r="M16" s="34" t="s">
        <v>527</v>
      </c>
      <c r="N16" s="62">
        <v>21000</v>
      </c>
      <c r="O16" s="34">
        <v>20</v>
      </c>
      <c r="P16" s="62">
        <v>21000</v>
      </c>
      <c r="Q16" s="34" t="s">
        <v>747</v>
      </c>
      <c r="R16" s="62">
        <v>20</v>
      </c>
      <c r="S16" s="208" t="s">
        <v>792</v>
      </c>
      <c r="T16" s="208" t="s">
        <v>793</v>
      </c>
      <c r="U16" s="209" t="s">
        <v>794</v>
      </c>
    </row>
    <row r="17" spans="1:21" ht="45">
      <c r="A17" s="164">
        <v>10</v>
      </c>
      <c r="B17" s="34"/>
      <c r="C17" s="62" t="s">
        <v>795</v>
      </c>
      <c r="D17" s="62" t="s">
        <v>796</v>
      </c>
      <c r="E17" s="206" t="s">
        <v>797</v>
      </c>
      <c r="F17" s="34" t="s">
        <v>139</v>
      </c>
      <c r="G17" s="62" t="s">
        <v>140</v>
      </c>
      <c r="H17" s="62" t="s">
        <v>32</v>
      </c>
      <c r="I17" s="62" t="s">
        <v>5</v>
      </c>
      <c r="J17" s="62" t="s">
        <v>617</v>
      </c>
      <c r="K17" s="34">
        <v>0</v>
      </c>
      <c r="L17" s="34">
        <v>14000</v>
      </c>
      <c r="M17" s="34" t="s">
        <v>527</v>
      </c>
      <c r="N17" s="62">
        <v>21000</v>
      </c>
      <c r="O17" s="34">
        <v>20</v>
      </c>
      <c r="P17" s="62">
        <v>21000</v>
      </c>
      <c r="Q17" s="34" t="s">
        <v>747</v>
      </c>
      <c r="R17" s="62">
        <v>20</v>
      </c>
      <c r="S17" s="208" t="s">
        <v>798</v>
      </c>
      <c r="T17" s="208" t="s">
        <v>799</v>
      </c>
      <c r="U17" s="209" t="s">
        <v>800</v>
      </c>
    </row>
    <row r="18" spans="1:21" ht="45">
      <c r="A18" s="164">
        <v>11</v>
      </c>
      <c r="B18" s="34"/>
      <c r="C18" s="62" t="s">
        <v>801</v>
      </c>
      <c r="D18" s="62" t="s">
        <v>796</v>
      </c>
      <c r="E18" s="206" t="s">
        <v>797</v>
      </c>
      <c r="F18" s="34" t="s">
        <v>139</v>
      </c>
      <c r="G18" s="62" t="s">
        <v>140</v>
      </c>
      <c r="H18" s="62" t="s">
        <v>32</v>
      </c>
      <c r="I18" s="62" t="s">
        <v>5</v>
      </c>
      <c r="J18" s="62" t="s">
        <v>617</v>
      </c>
      <c r="K18" s="34">
        <v>0</v>
      </c>
      <c r="L18" s="34">
        <v>12000</v>
      </c>
      <c r="M18" s="34" t="s">
        <v>527</v>
      </c>
      <c r="N18" s="62">
        <v>18000</v>
      </c>
      <c r="O18" s="34">
        <v>20</v>
      </c>
      <c r="P18" s="62">
        <v>18000</v>
      </c>
      <c r="Q18" s="34" t="s">
        <v>747</v>
      </c>
      <c r="R18" s="62">
        <v>20</v>
      </c>
      <c r="S18" s="208" t="s">
        <v>802</v>
      </c>
      <c r="T18" s="208" t="s">
        <v>803</v>
      </c>
      <c r="U18" s="209" t="s">
        <v>804</v>
      </c>
    </row>
    <row r="19" spans="1:21" ht="45">
      <c r="A19" s="164">
        <v>12</v>
      </c>
      <c r="B19" s="34"/>
      <c r="C19" s="62" t="s">
        <v>805</v>
      </c>
      <c r="D19" s="62" t="s">
        <v>806</v>
      </c>
      <c r="E19" s="206" t="s">
        <v>797</v>
      </c>
      <c r="F19" s="34" t="s">
        <v>139</v>
      </c>
      <c r="G19" s="62" t="s">
        <v>140</v>
      </c>
      <c r="H19" s="62" t="s">
        <v>40</v>
      </c>
      <c r="I19" s="62" t="s">
        <v>5</v>
      </c>
      <c r="J19" s="62" t="s">
        <v>617</v>
      </c>
      <c r="K19" s="34">
        <v>0</v>
      </c>
      <c r="L19" s="34">
        <v>12000</v>
      </c>
      <c r="M19" s="34" t="s">
        <v>527</v>
      </c>
      <c r="N19" s="62">
        <v>18000</v>
      </c>
      <c r="O19" s="34">
        <v>20</v>
      </c>
      <c r="P19" s="62">
        <v>18000</v>
      </c>
      <c r="Q19" s="34" t="s">
        <v>747</v>
      </c>
      <c r="R19" s="62">
        <v>20</v>
      </c>
      <c r="S19" s="208" t="s">
        <v>807</v>
      </c>
      <c r="T19" s="208" t="s">
        <v>808</v>
      </c>
      <c r="U19" s="209" t="s">
        <v>809</v>
      </c>
    </row>
    <row r="20" spans="1:21" ht="60">
      <c r="A20" s="164">
        <v>13</v>
      </c>
      <c r="B20" s="34"/>
      <c r="C20" s="62" t="s">
        <v>810</v>
      </c>
      <c r="D20" s="62" t="s">
        <v>811</v>
      </c>
      <c r="E20" s="206" t="s">
        <v>791</v>
      </c>
      <c r="F20" s="34" t="s">
        <v>139</v>
      </c>
      <c r="G20" s="62" t="s">
        <v>140</v>
      </c>
      <c r="H20" s="62" t="s">
        <v>32</v>
      </c>
      <c r="I20" s="62" t="s">
        <v>5</v>
      </c>
      <c r="J20" s="62" t="s">
        <v>812</v>
      </c>
      <c r="K20" s="34">
        <v>0</v>
      </c>
      <c r="L20" s="34">
        <v>14000</v>
      </c>
      <c r="M20" s="34" t="s">
        <v>527</v>
      </c>
      <c r="N20" s="62">
        <v>21000</v>
      </c>
      <c r="O20" s="34">
        <v>20</v>
      </c>
      <c r="P20" s="62">
        <v>21000</v>
      </c>
      <c r="Q20" s="34" t="s">
        <v>747</v>
      </c>
      <c r="R20" s="62">
        <v>20</v>
      </c>
      <c r="S20" s="208" t="s">
        <v>813</v>
      </c>
      <c r="T20" s="208" t="s">
        <v>814</v>
      </c>
      <c r="U20" s="209" t="s">
        <v>815</v>
      </c>
    </row>
    <row r="21" spans="1:21" ht="60">
      <c r="A21" s="164">
        <v>14</v>
      </c>
      <c r="B21" s="34"/>
      <c r="C21" s="62" t="s">
        <v>816</v>
      </c>
      <c r="D21" s="62" t="s">
        <v>817</v>
      </c>
      <c r="E21" s="206" t="s">
        <v>752</v>
      </c>
      <c r="F21" s="34" t="s">
        <v>139</v>
      </c>
      <c r="G21" s="62" t="s">
        <v>140</v>
      </c>
      <c r="H21" s="62" t="s">
        <v>32</v>
      </c>
      <c r="I21" s="62" t="s">
        <v>5</v>
      </c>
      <c r="J21" s="62" t="s">
        <v>818</v>
      </c>
      <c r="K21" s="34">
        <v>0</v>
      </c>
      <c r="L21" s="34">
        <v>20000</v>
      </c>
      <c r="M21" s="34" t="s">
        <v>527</v>
      </c>
      <c r="N21" s="62">
        <v>30000</v>
      </c>
      <c r="O21" s="34">
        <v>20</v>
      </c>
      <c r="P21" s="62">
        <v>30000</v>
      </c>
      <c r="Q21" s="34" t="s">
        <v>747</v>
      </c>
      <c r="R21" s="62">
        <v>20</v>
      </c>
      <c r="S21" s="208" t="s">
        <v>819</v>
      </c>
      <c r="T21" s="208" t="s">
        <v>820</v>
      </c>
      <c r="U21" s="209" t="s">
        <v>821</v>
      </c>
    </row>
    <row r="22" spans="1:21" ht="60">
      <c r="A22" s="164">
        <v>15</v>
      </c>
      <c r="B22" s="34"/>
      <c r="C22" s="62" t="s">
        <v>822</v>
      </c>
      <c r="D22" s="62" t="s">
        <v>823</v>
      </c>
      <c r="E22" s="206" t="s">
        <v>622</v>
      </c>
      <c r="F22" s="34" t="s">
        <v>139</v>
      </c>
      <c r="G22" s="62" t="s">
        <v>140</v>
      </c>
      <c r="H22" s="62" t="s">
        <v>40</v>
      </c>
      <c r="I22" s="62" t="s">
        <v>5</v>
      </c>
      <c r="J22" s="62" t="s">
        <v>824</v>
      </c>
      <c r="K22" s="34">
        <v>0</v>
      </c>
      <c r="L22" s="34">
        <v>12000</v>
      </c>
      <c r="M22" s="34" t="s">
        <v>527</v>
      </c>
      <c r="N22" s="62">
        <v>18000</v>
      </c>
      <c r="O22" s="34">
        <v>20</v>
      </c>
      <c r="P22" s="62">
        <v>18000</v>
      </c>
      <c r="Q22" s="34" t="s">
        <v>747</v>
      </c>
      <c r="R22" s="62">
        <v>20</v>
      </c>
      <c r="S22" s="208" t="s">
        <v>825</v>
      </c>
      <c r="T22" s="208" t="s">
        <v>826</v>
      </c>
      <c r="U22" s="209" t="s">
        <v>827</v>
      </c>
    </row>
    <row r="23" spans="1:21" ht="60">
      <c r="A23" s="164">
        <v>16</v>
      </c>
      <c r="B23" s="34"/>
      <c r="C23" s="62" t="s">
        <v>828</v>
      </c>
      <c r="D23" s="62" t="s">
        <v>829</v>
      </c>
      <c r="E23" s="206" t="s">
        <v>622</v>
      </c>
      <c r="F23" s="34" t="s">
        <v>139</v>
      </c>
      <c r="G23" s="62" t="s">
        <v>140</v>
      </c>
      <c r="H23" s="62" t="s">
        <v>32</v>
      </c>
      <c r="I23" s="62" t="s">
        <v>5</v>
      </c>
      <c r="J23" s="62" t="s">
        <v>830</v>
      </c>
      <c r="K23" s="34">
        <v>0</v>
      </c>
      <c r="L23" s="34">
        <v>20000</v>
      </c>
      <c r="M23" s="34" t="s">
        <v>527</v>
      </c>
      <c r="N23" s="62">
        <v>30000</v>
      </c>
      <c r="O23" s="34">
        <v>20</v>
      </c>
      <c r="P23" s="62">
        <v>30000</v>
      </c>
      <c r="Q23" s="34" t="s">
        <v>747</v>
      </c>
      <c r="R23" s="62">
        <v>20</v>
      </c>
      <c r="S23" s="208" t="s">
        <v>831</v>
      </c>
      <c r="T23" s="208" t="s">
        <v>832</v>
      </c>
      <c r="U23" s="209" t="s">
        <v>833</v>
      </c>
    </row>
    <row r="24" spans="1:21" ht="60">
      <c r="A24" s="164">
        <v>17</v>
      </c>
      <c r="B24" s="34"/>
      <c r="C24" s="62" t="s">
        <v>834</v>
      </c>
      <c r="D24" s="62" t="s">
        <v>835</v>
      </c>
      <c r="E24" s="206" t="s">
        <v>644</v>
      </c>
      <c r="F24" s="34" t="s">
        <v>139</v>
      </c>
      <c r="G24" s="62" t="s">
        <v>140</v>
      </c>
      <c r="H24" s="62" t="s">
        <v>32</v>
      </c>
      <c r="I24" s="62" t="s">
        <v>5</v>
      </c>
      <c r="J24" s="62" t="s">
        <v>836</v>
      </c>
      <c r="K24" s="34">
        <v>0</v>
      </c>
      <c r="L24" s="34">
        <v>20000</v>
      </c>
      <c r="M24" s="34" t="s">
        <v>527</v>
      </c>
      <c r="N24" s="62">
        <v>30000</v>
      </c>
      <c r="O24" s="34">
        <v>20</v>
      </c>
      <c r="P24" s="62">
        <v>30000</v>
      </c>
      <c r="Q24" s="34" t="s">
        <v>747</v>
      </c>
      <c r="R24" s="62">
        <v>20</v>
      </c>
      <c r="S24" s="208" t="s">
        <v>837</v>
      </c>
      <c r="T24" s="208" t="s">
        <v>838</v>
      </c>
      <c r="U24" s="209" t="s">
        <v>839</v>
      </c>
    </row>
    <row r="25" spans="1:21" ht="60">
      <c r="A25" s="164">
        <v>18</v>
      </c>
      <c r="B25" s="34"/>
      <c r="C25" s="62" t="s">
        <v>840</v>
      </c>
      <c r="D25" s="62" t="s">
        <v>841</v>
      </c>
      <c r="E25" s="206" t="s">
        <v>791</v>
      </c>
      <c r="F25" s="34" t="s">
        <v>139</v>
      </c>
      <c r="G25" s="62" t="s">
        <v>140</v>
      </c>
      <c r="H25" s="62" t="s">
        <v>40</v>
      </c>
      <c r="I25" s="62" t="s">
        <v>5</v>
      </c>
      <c r="J25" s="62" t="s">
        <v>617</v>
      </c>
      <c r="K25" s="34">
        <v>0</v>
      </c>
      <c r="L25" s="34">
        <v>12000</v>
      </c>
      <c r="M25" s="34" t="s">
        <v>527</v>
      </c>
      <c r="N25" s="62">
        <v>18000</v>
      </c>
      <c r="O25" s="34">
        <v>20</v>
      </c>
      <c r="P25" s="62">
        <v>18000</v>
      </c>
      <c r="Q25" s="34" t="s">
        <v>747</v>
      </c>
      <c r="R25" s="62">
        <v>20</v>
      </c>
      <c r="S25" s="208" t="s">
        <v>842</v>
      </c>
      <c r="T25" s="208" t="s">
        <v>843</v>
      </c>
      <c r="U25" s="209" t="s">
        <v>844</v>
      </c>
    </row>
    <row r="26" spans="1:21" ht="60">
      <c r="A26" s="164">
        <v>19</v>
      </c>
      <c r="B26" s="34"/>
      <c r="C26" s="62" t="s">
        <v>845</v>
      </c>
      <c r="D26" s="62" t="s">
        <v>846</v>
      </c>
      <c r="E26" s="206" t="s">
        <v>622</v>
      </c>
      <c r="F26" s="34" t="s">
        <v>139</v>
      </c>
      <c r="G26" s="62" t="s">
        <v>140</v>
      </c>
      <c r="H26" s="62" t="s">
        <v>40</v>
      </c>
      <c r="I26" s="62" t="s">
        <v>6</v>
      </c>
      <c r="J26" s="62" t="s">
        <v>617</v>
      </c>
      <c r="K26" s="34">
        <v>0</v>
      </c>
      <c r="L26" s="34">
        <v>20000</v>
      </c>
      <c r="M26" s="34" t="s">
        <v>527</v>
      </c>
      <c r="N26" s="62">
        <v>30000</v>
      </c>
      <c r="O26" s="34">
        <v>20</v>
      </c>
      <c r="P26" s="62">
        <v>30000</v>
      </c>
      <c r="Q26" s="34" t="s">
        <v>747</v>
      </c>
      <c r="R26" s="62">
        <v>20</v>
      </c>
      <c r="S26" s="210" t="s">
        <v>597</v>
      </c>
      <c r="T26" s="208" t="s">
        <v>598</v>
      </c>
      <c r="U26" s="209" t="s">
        <v>847</v>
      </c>
    </row>
    <row r="27" spans="1:21" ht="45">
      <c r="A27" s="164">
        <v>20</v>
      </c>
      <c r="B27" s="34"/>
      <c r="C27" s="62" t="s">
        <v>848</v>
      </c>
      <c r="D27" s="62" t="s">
        <v>849</v>
      </c>
      <c r="E27" s="206" t="s">
        <v>850</v>
      </c>
      <c r="F27" s="34" t="s">
        <v>139</v>
      </c>
      <c r="G27" s="62" t="s">
        <v>140</v>
      </c>
      <c r="H27" s="62" t="s">
        <v>32</v>
      </c>
      <c r="I27" s="62" t="s">
        <v>6</v>
      </c>
      <c r="J27" s="62" t="s">
        <v>851</v>
      </c>
      <c r="K27" s="34">
        <v>0</v>
      </c>
      <c r="L27" s="34">
        <v>12000</v>
      </c>
      <c r="M27" s="34" t="s">
        <v>527</v>
      </c>
      <c r="N27" s="62">
        <v>18000</v>
      </c>
      <c r="O27" s="34">
        <v>20</v>
      </c>
      <c r="P27" s="62">
        <v>18000</v>
      </c>
      <c r="Q27" s="34" t="s">
        <v>747</v>
      </c>
      <c r="R27" s="62">
        <v>20</v>
      </c>
      <c r="S27" s="208" t="s">
        <v>852</v>
      </c>
      <c r="T27" s="208" t="s">
        <v>536</v>
      </c>
      <c r="U27" s="209" t="s">
        <v>853</v>
      </c>
    </row>
    <row r="28" spans="1:21" ht="60">
      <c r="A28" s="164">
        <v>21</v>
      </c>
      <c r="B28" s="34"/>
      <c r="C28" s="62" t="s">
        <v>823</v>
      </c>
      <c r="D28" s="62" t="s">
        <v>744</v>
      </c>
      <c r="E28" s="206" t="s">
        <v>622</v>
      </c>
      <c r="F28" s="34" t="s">
        <v>139</v>
      </c>
      <c r="G28" s="62" t="s">
        <v>140</v>
      </c>
      <c r="H28" s="62" t="s">
        <v>32</v>
      </c>
      <c r="I28" s="62" t="s">
        <v>6</v>
      </c>
      <c r="J28" s="62" t="s">
        <v>824</v>
      </c>
      <c r="K28" s="34">
        <v>0</v>
      </c>
      <c r="L28" s="34">
        <v>14000</v>
      </c>
      <c r="M28" s="34" t="s">
        <v>527</v>
      </c>
      <c r="N28" s="62">
        <v>21000</v>
      </c>
      <c r="O28" s="34">
        <v>20</v>
      </c>
      <c r="P28" s="62">
        <v>21000</v>
      </c>
      <c r="Q28" s="34" t="s">
        <v>747</v>
      </c>
      <c r="R28" s="62">
        <v>20</v>
      </c>
      <c r="S28" s="208" t="s">
        <v>569</v>
      </c>
      <c r="T28" s="208" t="s">
        <v>570</v>
      </c>
      <c r="U28" s="209" t="s">
        <v>854</v>
      </c>
    </row>
    <row r="29" spans="1:21" ht="60">
      <c r="A29" s="164">
        <v>22</v>
      </c>
      <c r="B29" s="34"/>
      <c r="C29" s="62" t="s">
        <v>855</v>
      </c>
      <c r="D29" s="62" t="s">
        <v>638</v>
      </c>
      <c r="E29" s="206" t="s">
        <v>639</v>
      </c>
      <c r="F29" s="34" t="s">
        <v>139</v>
      </c>
      <c r="G29" s="62" t="s">
        <v>140</v>
      </c>
      <c r="H29" s="62" t="s">
        <v>32</v>
      </c>
      <c r="I29" s="62" t="s">
        <v>6</v>
      </c>
      <c r="J29" s="62" t="s">
        <v>617</v>
      </c>
      <c r="K29" s="34">
        <v>0</v>
      </c>
      <c r="L29" s="34">
        <v>12000</v>
      </c>
      <c r="M29" s="34" t="s">
        <v>527</v>
      </c>
      <c r="N29" s="62">
        <v>18000</v>
      </c>
      <c r="O29" s="34">
        <v>20</v>
      </c>
      <c r="P29" s="62">
        <v>18000</v>
      </c>
      <c r="Q29" s="34" t="s">
        <v>747</v>
      </c>
      <c r="R29" s="62">
        <v>20</v>
      </c>
      <c r="S29" s="208" t="s">
        <v>640</v>
      </c>
      <c r="T29" s="208" t="s">
        <v>641</v>
      </c>
      <c r="U29" s="209" t="s">
        <v>856</v>
      </c>
    </row>
    <row r="30" spans="1:21" ht="75">
      <c r="A30" s="164">
        <v>23</v>
      </c>
      <c r="B30" s="34"/>
      <c r="C30" s="62" t="s">
        <v>857</v>
      </c>
      <c r="D30" s="62" t="s">
        <v>673</v>
      </c>
      <c r="E30" s="206" t="s">
        <v>674</v>
      </c>
      <c r="F30" s="34" t="s">
        <v>139</v>
      </c>
      <c r="G30" s="62" t="s">
        <v>140</v>
      </c>
      <c r="H30" s="62" t="s">
        <v>32</v>
      </c>
      <c r="I30" s="62" t="s">
        <v>6</v>
      </c>
      <c r="J30" s="62" t="s">
        <v>675</v>
      </c>
      <c r="K30" s="34">
        <v>0</v>
      </c>
      <c r="L30" s="34">
        <v>14000</v>
      </c>
      <c r="M30" s="34" t="s">
        <v>527</v>
      </c>
      <c r="N30" s="62">
        <v>21000</v>
      </c>
      <c r="O30" s="34">
        <v>20</v>
      </c>
      <c r="P30" s="62">
        <v>21000</v>
      </c>
      <c r="Q30" s="34" t="s">
        <v>747</v>
      </c>
      <c r="R30" s="62">
        <v>20</v>
      </c>
      <c r="S30" s="208" t="s">
        <v>676</v>
      </c>
      <c r="T30" s="208" t="s">
        <v>677</v>
      </c>
      <c r="U30" s="209" t="s">
        <v>858</v>
      </c>
    </row>
    <row r="31" spans="1:21" ht="60">
      <c r="A31" s="164">
        <v>24</v>
      </c>
      <c r="B31" s="34"/>
      <c r="C31" s="62" t="s">
        <v>684</v>
      </c>
      <c r="D31" s="62" t="s">
        <v>685</v>
      </c>
      <c r="E31" s="206" t="s">
        <v>686</v>
      </c>
      <c r="F31" s="34" t="s">
        <v>139</v>
      </c>
      <c r="G31" s="62" t="s">
        <v>140</v>
      </c>
      <c r="H31" s="62" t="s">
        <v>32</v>
      </c>
      <c r="I31" s="62" t="s">
        <v>6</v>
      </c>
      <c r="J31" s="62" t="s">
        <v>645</v>
      </c>
      <c r="K31" s="34">
        <v>0</v>
      </c>
      <c r="L31" s="34">
        <v>12000</v>
      </c>
      <c r="M31" s="34" t="s">
        <v>527</v>
      </c>
      <c r="N31" s="62">
        <v>18000</v>
      </c>
      <c r="O31" s="34">
        <v>20</v>
      </c>
      <c r="P31" s="62">
        <v>18000</v>
      </c>
      <c r="Q31" s="34" t="s">
        <v>747</v>
      </c>
      <c r="R31" s="62">
        <v>20</v>
      </c>
      <c r="S31" s="208" t="s">
        <v>687</v>
      </c>
      <c r="T31" s="208" t="s">
        <v>688</v>
      </c>
      <c r="U31" s="209" t="s">
        <v>859</v>
      </c>
    </row>
    <row r="32" spans="1:21" ht="60">
      <c r="A32" s="164">
        <v>25</v>
      </c>
      <c r="B32" s="34"/>
      <c r="C32" s="62" t="s">
        <v>860</v>
      </c>
      <c r="D32" s="62" t="s">
        <v>861</v>
      </c>
      <c r="E32" s="206" t="s">
        <v>862</v>
      </c>
      <c r="F32" s="34" t="s">
        <v>139</v>
      </c>
      <c r="G32" s="62" t="s">
        <v>140</v>
      </c>
      <c r="H32" s="62" t="s">
        <v>40</v>
      </c>
      <c r="I32" s="62" t="s">
        <v>5</v>
      </c>
      <c r="J32" s="62" t="s">
        <v>824</v>
      </c>
      <c r="K32" s="34">
        <v>0</v>
      </c>
      <c r="L32" s="34">
        <v>12000</v>
      </c>
      <c r="M32" s="34" t="s">
        <v>527</v>
      </c>
      <c r="N32" s="62">
        <v>18000</v>
      </c>
      <c r="O32" s="34">
        <v>20</v>
      </c>
      <c r="P32" s="62">
        <v>18000</v>
      </c>
      <c r="Q32" s="34" t="s">
        <v>747</v>
      </c>
      <c r="R32" s="62">
        <v>20</v>
      </c>
      <c r="S32" s="208" t="s">
        <v>551</v>
      </c>
      <c r="T32" s="208" t="s">
        <v>552</v>
      </c>
      <c r="U32" s="209" t="s">
        <v>863</v>
      </c>
    </row>
    <row r="33" spans="1:21" ht="75">
      <c r="A33" s="164">
        <v>26</v>
      </c>
      <c r="B33" s="34"/>
      <c r="C33" s="61" t="s">
        <v>678</v>
      </c>
      <c r="D33" s="61" t="s">
        <v>679</v>
      </c>
      <c r="E33" s="160" t="s">
        <v>680</v>
      </c>
      <c r="F33" s="34" t="s">
        <v>139</v>
      </c>
      <c r="G33" s="61" t="s">
        <v>140</v>
      </c>
      <c r="H33" s="62" t="s">
        <v>40</v>
      </c>
      <c r="I33" s="62" t="s">
        <v>5</v>
      </c>
      <c r="J33" s="61" t="s">
        <v>681</v>
      </c>
      <c r="K33" s="34">
        <v>0</v>
      </c>
      <c r="L33" s="34">
        <v>12000</v>
      </c>
      <c r="M33" s="34" t="s">
        <v>527</v>
      </c>
      <c r="N33" s="61">
        <v>18000</v>
      </c>
      <c r="O33" s="34">
        <v>20</v>
      </c>
      <c r="P33" s="61">
        <v>18000</v>
      </c>
      <c r="Q33" s="34" t="s">
        <v>747</v>
      </c>
      <c r="R33" s="62">
        <v>20</v>
      </c>
      <c r="S33" s="210" t="s">
        <v>682</v>
      </c>
      <c r="T33" s="210" t="s">
        <v>683</v>
      </c>
      <c r="U33" s="209" t="s">
        <v>864</v>
      </c>
    </row>
    <row r="34" spans="1:21" ht="60">
      <c r="A34" s="164">
        <v>27</v>
      </c>
      <c r="B34" s="34"/>
      <c r="C34" s="61" t="s">
        <v>668</v>
      </c>
      <c r="D34" s="61" t="s">
        <v>669</v>
      </c>
      <c r="E34" s="160" t="s">
        <v>644</v>
      </c>
      <c r="F34" s="34" t="s">
        <v>139</v>
      </c>
      <c r="G34" s="61" t="s">
        <v>140</v>
      </c>
      <c r="H34" s="62" t="s">
        <v>40</v>
      </c>
      <c r="I34" s="62" t="s">
        <v>6</v>
      </c>
      <c r="J34" s="61" t="s">
        <v>617</v>
      </c>
      <c r="K34" s="34">
        <v>0</v>
      </c>
      <c r="L34" s="34">
        <v>12000</v>
      </c>
      <c r="M34" s="34" t="s">
        <v>527</v>
      </c>
      <c r="N34" s="61">
        <v>18000</v>
      </c>
      <c r="O34" s="34">
        <v>20</v>
      </c>
      <c r="P34" s="61">
        <v>18000</v>
      </c>
      <c r="Q34" s="34" t="s">
        <v>747</v>
      </c>
      <c r="R34" s="62">
        <v>20</v>
      </c>
      <c r="S34" s="210" t="s">
        <v>670</v>
      </c>
      <c r="T34" s="210" t="s">
        <v>671</v>
      </c>
      <c r="U34" s="209" t="s">
        <v>865</v>
      </c>
    </row>
    <row r="35" spans="1:21" ht="72">
      <c r="A35" s="164">
        <v>28</v>
      </c>
      <c r="B35" s="34"/>
      <c r="C35" s="234" t="s">
        <v>1029</v>
      </c>
      <c r="D35" s="235" t="s">
        <v>1030</v>
      </c>
      <c r="E35" s="236" t="s">
        <v>1031</v>
      </c>
      <c r="F35" s="34" t="s">
        <v>139</v>
      </c>
      <c r="G35" s="235" t="s">
        <v>31</v>
      </c>
      <c r="H35" s="235" t="s">
        <v>40</v>
      </c>
      <c r="I35" s="235" t="s">
        <v>6</v>
      </c>
      <c r="J35" s="234" t="s">
        <v>568</v>
      </c>
      <c r="K35" s="34">
        <v>0</v>
      </c>
      <c r="L35" s="34">
        <v>30000</v>
      </c>
      <c r="M35" s="220" t="s">
        <v>527</v>
      </c>
      <c r="N35" s="234">
        <v>18000</v>
      </c>
      <c r="O35" s="34">
        <v>20</v>
      </c>
      <c r="P35" s="234">
        <v>18000</v>
      </c>
      <c r="Q35" s="220" t="s">
        <v>1032</v>
      </c>
      <c r="R35" s="34">
        <v>20</v>
      </c>
      <c r="S35" s="237" t="s">
        <v>1033</v>
      </c>
      <c r="T35" s="237" t="s">
        <v>1034</v>
      </c>
      <c r="U35" s="61">
        <v>106746087</v>
      </c>
    </row>
    <row r="36" spans="1:21" ht="45">
      <c r="A36" s="164">
        <v>29</v>
      </c>
      <c r="B36" s="34"/>
      <c r="C36" s="62" t="s">
        <v>553</v>
      </c>
      <c r="D36" s="62" t="s">
        <v>554</v>
      </c>
      <c r="E36" s="201" t="s">
        <v>555</v>
      </c>
      <c r="F36" s="34" t="s">
        <v>139</v>
      </c>
      <c r="G36" s="206" t="s">
        <v>31</v>
      </c>
      <c r="H36" s="62" t="s">
        <v>40</v>
      </c>
      <c r="I36" s="60" t="s">
        <v>6</v>
      </c>
      <c r="J36" s="234" t="s">
        <v>568</v>
      </c>
      <c r="K36" s="34">
        <v>0</v>
      </c>
      <c r="L36" s="34">
        <v>30000</v>
      </c>
      <c r="M36" s="220" t="s">
        <v>527</v>
      </c>
      <c r="N36" s="62">
        <v>21000</v>
      </c>
      <c r="O36" s="34">
        <v>20</v>
      </c>
      <c r="P36" s="62">
        <v>21000</v>
      </c>
      <c r="Q36" s="220" t="s">
        <v>1032</v>
      </c>
      <c r="R36" s="34">
        <v>20</v>
      </c>
      <c r="S36" s="208" t="s">
        <v>557</v>
      </c>
      <c r="T36" s="210" t="s">
        <v>558</v>
      </c>
      <c r="U36" s="61">
        <v>106498947</v>
      </c>
    </row>
    <row r="37" spans="1:21" ht="63.75">
      <c r="A37" s="164">
        <v>30</v>
      </c>
      <c r="B37" s="34"/>
      <c r="C37" s="62" t="s">
        <v>559</v>
      </c>
      <c r="D37" s="62" t="s">
        <v>560</v>
      </c>
      <c r="E37" s="201" t="s">
        <v>561</v>
      </c>
      <c r="F37" s="34" t="s">
        <v>139</v>
      </c>
      <c r="G37" s="206" t="s">
        <v>31</v>
      </c>
      <c r="H37" s="62" t="s">
        <v>40</v>
      </c>
      <c r="I37" s="60" t="s">
        <v>6</v>
      </c>
      <c r="J37" s="234" t="s">
        <v>568</v>
      </c>
      <c r="K37" s="34">
        <v>0</v>
      </c>
      <c r="L37" s="34">
        <v>30000</v>
      </c>
      <c r="M37" s="220" t="s">
        <v>527</v>
      </c>
      <c r="N37" s="62">
        <v>21000</v>
      </c>
      <c r="O37" s="34">
        <v>20</v>
      </c>
      <c r="P37" s="62">
        <v>21000</v>
      </c>
      <c r="Q37" s="220" t="s">
        <v>1032</v>
      </c>
      <c r="R37" s="34">
        <v>20</v>
      </c>
      <c r="S37" s="208" t="s">
        <v>563</v>
      </c>
      <c r="T37" s="208" t="s">
        <v>564</v>
      </c>
      <c r="U37" s="62">
        <v>106498948</v>
      </c>
    </row>
    <row r="38" spans="1:21" ht="51">
      <c r="A38" s="164">
        <v>31</v>
      </c>
      <c r="B38" s="34"/>
      <c r="C38" s="61" t="s">
        <v>693</v>
      </c>
      <c r="D38" s="160" t="s">
        <v>694</v>
      </c>
      <c r="E38" s="219" t="s">
        <v>695</v>
      </c>
      <c r="F38" s="34" t="s">
        <v>139</v>
      </c>
      <c r="G38" s="61" t="s">
        <v>31</v>
      </c>
      <c r="H38" s="61" t="s">
        <v>32</v>
      </c>
      <c r="I38" s="60" t="s">
        <v>6</v>
      </c>
      <c r="J38" s="235" t="s">
        <v>568</v>
      </c>
      <c r="K38" s="34">
        <v>0</v>
      </c>
      <c r="L38" s="34">
        <v>30000</v>
      </c>
      <c r="M38" s="220" t="s">
        <v>527</v>
      </c>
      <c r="N38" s="238">
        <v>21000</v>
      </c>
      <c r="O38" s="34">
        <v>20</v>
      </c>
      <c r="P38" s="238">
        <v>21000</v>
      </c>
      <c r="Q38" s="220" t="s">
        <v>1032</v>
      </c>
      <c r="R38" s="34">
        <v>20</v>
      </c>
      <c r="S38" s="239" t="s">
        <v>698</v>
      </c>
      <c r="T38" s="210" t="s">
        <v>699</v>
      </c>
      <c r="U38" s="61">
        <v>106746163</v>
      </c>
    </row>
    <row r="39" spans="1:21" ht="51">
      <c r="A39" s="164">
        <v>32</v>
      </c>
      <c r="B39" s="220"/>
      <c r="C39" s="515" t="s">
        <v>1337</v>
      </c>
      <c r="D39" s="515" t="s">
        <v>1338</v>
      </c>
      <c r="E39" s="515" t="s">
        <v>874</v>
      </c>
      <c r="F39" s="515" t="s">
        <v>139</v>
      </c>
      <c r="G39" s="515" t="s">
        <v>31</v>
      </c>
      <c r="H39" s="204" t="s">
        <v>32</v>
      </c>
      <c r="I39" s="516" t="s">
        <v>6</v>
      </c>
      <c r="J39" s="515" t="s">
        <v>1339</v>
      </c>
      <c r="K39" s="220">
        <v>0</v>
      </c>
      <c r="L39" s="220">
        <v>16200</v>
      </c>
      <c r="M39" s="220" t="s">
        <v>610</v>
      </c>
      <c r="N39" s="221">
        <v>18000</v>
      </c>
      <c r="O39" s="220">
        <v>20</v>
      </c>
      <c r="P39" s="221">
        <v>18000</v>
      </c>
      <c r="Q39" s="220" t="s">
        <v>1340</v>
      </c>
      <c r="R39" s="517">
        <v>20</v>
      </c>
      <c r="S39" s="518" t="s">
        <v>1341</v>
      </c>
      <c r="T39" s="519" t="s">
        <v>692</v>
      </c>
      <c r="U39" s="222" t="s">
        <v>1342</v>
      </c>
    </row>
    <row r="40" spans="1:21" ht="76.5">
      <c r="A40" s="164">
        <v>33</v>
      </c>
      <c r="B40" s="36"/>
      <c r="C40" s="524" t="s">
        <v>1374</v>
      </c>
      <c r="D40" s="524" t="s">
        <v>1375</v>
      </c>
      <c r="E40" s="213" t="s">
        <v>1376</v>
      </c>
      <c r="F40" s="524" t="s">
        <v>139</v>
      </c>
      <c r="G40" s="524" t="s">
        <v>140</v>
      </c>
      <c r="H40" s="524" t="s">
        <v>608</v>
      </c>
      <c r="I40" s="525" t="s">
        <v>1377</v>
      </c>
      <c r="J40" s="524" t="s">
        <v>1378</v>
      </c>
      <c r="K40" s="526">
        <v>120000</v>
      </c>
      <c r="L40" s="36">
        <v>75600</v>
      </c>
      <c r="M40" s="36" t="s">
        <v>1379</v>
      </c>
      <c r="N40" s="525">
        <v>84000</v>
      </c>
      <c r="O40" s="36">
        <v>20</v>
      </c>
      <c r="P40" s="525">
        <v>84000</v>
      </c>
      <c r="Q40" s="36" t="s">
        <v>1380</v>
      </c>
      <c r="R40" s="36">
        <v>20</v>
      </c>
      <c r="S40" s="527" t="s">
        <v>1381</v>
      </c>
      <c r="T40" s="527" t="s">
        <v>1382</v>
      </c>
      <c r="U40" s="527">
        <v>106853831</v>
      </c>
    </row>
    <row r="41" spans="1:21" ht="89.25">
      <c r="A41" s="164">
        <v>34</v>
      </c>
      <c r="B41" s="36"/>
      <c r="C41" s="524" t="s">
        <v>1383</v>
      </c>
      <c r="D41" s="524" t="s">
        <v>1384</v>
      </c>
      <c r="E41" s="213" t="s">
        <v>1385</v>
      </c>
      <c r="F41" s="524" t="s">
        <v>139</v>
      </c>
      <c r="G41" s="524" t="s">
        <v>140</v>
      </c>
      <c r="H41" s="524" t="s">
        <v>608</v>
      </c>
      <c r="I41" s="525" t="s">
        <v>1377</v>
      </c>
      <c r="J41" s="524" t="s">
        <v>1386</v>
      </c>
      <c r="K41" s="526">
        <v>120000</v>
      </c>
      <c r="L41" s="36">
        <v>75600</v>
      </c>
      <c r="M41" s="36" t="s">
        <v>1379</v>
      </c>
      <c r="N41" s="525">
        <v>84000</v>
      </c>
      <c r="O41" s="36">
        <v>20</v>
      </c>
      <c r="P41" s="525">
        <v>84000</v>
      </c>
      <c r="Q41" s="36" t="s">
        <v>1380</v>
      </c>
      <c r="R41" s="36">
        <v>20</v>
      </c>
      <c r="S41" s="527" t="s">
        <v>1387</v>
      </c>
      <c r="T41" s="527" t="s">
        <v>1388</v>
      </c>
      <c r="U41" s="527">
        <v>106853966</v>
      </c>
    </row>
    <row r="42" spans="1:21" ht="102">
      <c r="A42" s="164">
        <v>35</v>
      </c>
      <c r="B42" s="36"/>
      <c r="C42" s="524" t="s">
        <v>1389</v>
      </c>
      <c r="D42" s="524" t="s">
        <v>1390</v>
      </c>
      <c r="E42" s="213" t="s">
        <v>1391</v>
      </c>
      <c r="F42" s="524" t="s">
        <v>139</v>
      </c>
      <c r="G42" s="524" t="s">
        <v>140</v>
      </c>
      <c r="H42" s="524" t="s">
        <v>608</v>
      </c>
      <c r="I42" s="525" t="s">
        <v>1392</v>
      </c>
      <c r="J42" s="524" t="s">
        <v>1393</v>
      </c>
      <c r="K42" s="526">
        <v>120000</v>
      </c>
      <c r="L42" s="36">
        <v>75600</v>
      </c>
      <c r="M42" s="36" t="s">
        <v>1379</v>
      </c>
      <c r="N42" s="525">
        <v>84000</v>
      </c>
      <c r="O42" s="36">
        <v>20</v>
      </c>
      <c r="P42" s="525">
        <v>84000</v>
      </c>
      <c r="Q42" s="36" t="s">
        <v>1380</v>
      </c>
      <c r="R42" s="36">
        <v>20</v>
      </c>
      <c r="S42" s="527" t="s">
        <v>1394</v>
      </c>
      <c r="T42" s="527" t="s">
        <v>1395</v>
      </c>
      <c r="U42" s="527">
        <v>106475504</v>
      </c>
    </row>
    <row r="43" spans="1:21" ht="114.75">
      <c r="A43" s="164">
        <v>36</v>
      </c>
      <c r="B43" s="36"/>
      <c r="C43" s="524" t="s">
        <v>1396</v>
      </c>
      <c r="D43" s="524" t="s">
        <v>1397</v>
      </c>
      <c r="E43" s="213" t="s">
        <v>1398</v>
      </c>
      <c r="F43" s="524" t="s">
        <v>139</v>
      </c>
      <c r="G43" s="524" t="s">
        <v>140</v>
      </c>
      <c r="H43" s="524" t="s">
        <v>608</v>
      </c>
      <c r="I43" s="525" t="s">
        <v>1377</v>
      </c>
      <c r="J43" s="524" t="s">
        <v>617</v>
      </c>
      <c r="K43" s="526">
        <v>120000</v>
      </c>
      <c r="L43" s="36">
        <v>75600</v>
      </c>
      <c r="M43" s="36" t="s">
        <v>1379</v>
      </c>
      <c r="N43" s="525">
        <v>84000</v>
      </c>
      <c r="O43" s="36">
        <v>20</v>
      </c>
      <c r="P43" s="525">
        <v>84000</v>
      </c>
      <c r="Q43" s="36" t="s">
        <v>1380</v>
      </c>
      <c r="R43" s="36">
        <v>20</v>
      </c>
      <c r="S43" s="527" t="s">
        <v>1399</v>
      </c>
      <c r="T43" s="527" t="s">
        <v>1400</v>
      </c>
      <c r="U43" s="527">
        <v>106853665</v>
      </c>
    </row>
    <row r="44" spans="1:21" ht="89.25">
      <c r="A44" s="164">
        <v>37</v>
      </c>
      <c r="B44" s="36"/>
      <c r="C44" s="524" t="s">
        <v>1401</v>
      </c>
      <c r="D44" s="524" t="s">
        <v>1402</v>
      </c>
      <c r="E44" s="213" t="s">
        <v>1403</v>
      </c>
      <c r="F44" s="524" t="s">
        <v>139</v>
      </c>
      <c r="G44" s="524" t="s">
        <v>140</v>
      </c>
      <c r="H44" s="524" t="s">
        <v>608</v>
      </c>
      <c r="I44" s="525" t="s">
        <v>1377</v>
      </c>
      <c r="J44" s="524" t="s">
        <v>1404</v>
      </c>
      <c r="K44" s="526">
        <v>120000</v>
      </c>
      <c r="L44" s="36">
        <v>75600</v>
      </c>
      <c r="M44" s="36" t="s">
        <v>1379</v>
      </c>
      <c r="N44" s="525">
        <v>84000</v>
      </c>
      <c r="O44" s="36">
        <v>20</v>
      </c>
      <c r="P44" s="525">
        <v>84000</v>
      </c>
      <c r="Q44" s="36" t="s">
        <v>1380</v>
      </c>
      <c r="R44" s="36">
        <v>20</v>
      </c>
      <c r="S44" s="527" t="s">
        <v>1405</v>
      </c>
      <c r="T44" s="527" t="s">
        <v>1406</v>
      </c>
      <c r="U44" s="527">
        <v>106853805</v>
      </c>
    </row>
    <row r="45" spans="1:21" ht="76.5">
      <c r="A45" s="164">
        <v>38</v>
      </c>
      <c r="B45" s="36"/>
      <c r="C45" s="524" t="s">
        <v>1407</v>
      </c>
      <c r="D45" s="524" t="s">
        <v>1408</v>
      </c>
      <c r="E45" s="213" t="s">
        <v>1409</v>
      </c>
      <c r="F45" s="524" t="s">
        <v>139</v>
      </c>
      <c r="G45" s="524" t="s">
        <v>140</v>
      </c>
      <c r="H45" s="524" t="s">
        <v>608</v>
      </c>
      <c r="I45" s="525" t="s">
        <v>1377</v>
      </c>
      <c r="J45" s="524" t="s">
        <v>617</v>
      </c>
      <c r="K45" s="526">
        <v>120000</v>
      </c>
      <c r="L45" s="36">
        <v>75600</v>
      </c>
      <c r="M45" s="36" t="s">
        <v>1379</v>
      </c>
      <c r="N45" s="525">
        <v>84000</v>
      </c>
      <c r="O45" s="36">
        <v>20</v>
      </c>
      <c r="P45" s="525">
        <v>84000</v>
      </c>
      <c r="Q45" s="36" t="s">
        <v>1380</v>
      </c>
      <c r="R45" s="36">
        <v>20</v>
      </c>
      <c r="S45" s="527" t="s">
        <v>1410</v>
      </c>
      <c r="T45" s="527" t="s">
        <v>1411</v>
      </c>
      <c r="U45" s="527">
        <v>106853676</v>
      </c>
    </row>
    <row r="46" spans="1:21" ht="76.5">
      <c r="A46" s="164">
        <v>39</v>
      </c>
      <c r="B46" s="36"/>
      <c r="C46" s="524" t="s">
        <v>1412</v>
      </c>
      <c r="D46" s="524" t="s">
        <v>1413</v>
      </c>
      <c r="E46" s="213" t="s">
        <v>1414</v>
      </c>
      <c r="F46" s="524" t="s">
        <v>139</v>
      </c>
      <c r="G46" s="524" t="s">
        <v>140</v>
      </c>
      <c r="H46" s="524" t="s">
        <v>608</v>
      </c>
      <c r="I46" s="525" t="s">
        <v>1377</v>
      </c>
      <c r="J46" s="524" t="s">
        <v>617</v>
      </c>
      <c r="K46" s="526">
        <v>120000</v>
      </c>
      <c r="L46" s="36">
        <v>75600</v>
      </c>
      <c r="M46" s="36" t="s">
        <v>1379</v>
      </c>
      <c r="N46" s="525">
        <v>84000</v>
      </c>
      <c r="O46" s="36">
        <v>20</v>
      </c>
      <c r="P46" s="525">
        <v>84000</v>
      </c>
      <c r="Q46" s="36" t="s">
        <v>1380</v>
      </c>
      <c r="R46" s="36">
        <v>20</v>
      </c>
      <c r="S46" s="527" t="s">
        <v>1415</v>
      </c>
      <c r="T46" s="527" t="s">
        <v>1416</v>
      </c>
      <c r="U46" s="527">
        <v>106853830</v>
      </c>
    </row>
    <row r="47" spans="1:21" ht="89.25">
      <c r="A47" s="164">
        <v>40</v>
      </c>
      <c r="B47" s="36"/>
      <c r="C47" s="524" t="s">
        <v>1417</v>
      </c>
      <c r="D47" s="524" t="s">
        <v>1418</v>
      </c>
      <c r="E47" s="213" t="s">
        <v>1419</v>
      </c>
      <c r="F47" s="524" t="s">
        <v>139</v>
      </c>
      <c r="G47" s="524" t="s">
        <v>140</v>
      </c>
      <c r="H47" s="524" t="s">
        <v>608</v>
      </c>
      <c r="I47" s="525" t="s">
        <v>1377</v>
      </c>
      <c r="J47" s="524" t="s">
        <v>1420</v>
      </c>
      <c r="K47" s="526">
        <v>120000</v>
      </c>
      <c r="L47" s="36">
        <v>75600</v>
      </c>
      <c r="M47" s="36" t="s">
        <v>1379</v>
      </c>
      <c r="N47" s="525">
        <v>84000</v>
      </c>
      <c r="O47" s="36">
        <v>20</v>
      </c>
      <c r="P47" s="525">
        <v>84000</v>
      </c>
      <c r="Q47" s="36" t="s">
        <v>1380</v>
      </c>
      <c r="R47" s="36">
        <v>20</v>
      </c>
      <c r="S47" s="527" t="s">
        <v>1421</v>
      </c>
      <c r="T47" s="527" t="s">
        <v>1422</v>
      </c>
      <c r="U47" s="527">
        <v>106853832</v>
      </c>
    </row>
    <row r="48" spans="1:21" ht="63.75">
      <c r="A48" s="164">
        <v>41</v>
      </c>
      <c r="B48" s="36"/>
      <c r="C48" s="524" t="s">
        <v>1423</v>
      </c>
      <c r="D48" s="524" t="s">
        <v>1424</v>
      </c>
      <c r="E48" s="213" t="s">
        <v>1425</v>
      </c>
      <c r="F48" s="524" t="s">
        <v>139</v>
      </c>
      <c r="G48" s="524" t="s">
        <v>140</v>
      </c>
      <c r="H48" s="62" t="s">
        <v>40</v>
      </c>
      <c r="I48" s="525" t="s">
        <v>1377</v>
      </c>
      <c r="J48" s="524" t="s">
        <v>617</v>
      </c>
      <c r="K48" s="526">
        <v>120000</v>
      </c>
      <c r="L48" s="36">
        <v>75600</v>
      </c>
      <c r="M48" s="36" t="s">
        <v>1379</v>
      </c>
      <c r="N48" s="525">
        <v>84000</v>
      </c>
      <c r="O48" s="36">
        <v>20</v>
      </c>
      <c r="P48" s="525">
        <v>84000</v>
      </c>
      <c r="Q48" s="36" t="s">
        <v>1380</v>
      </c>
      <c r="R48" s="36">
        <v>20</v>
      </c>
      <c r="S48" s="527" t="s">
        <v>1426</v>
      </c>
      <c r="T48" s="527" t="s">
        <v>1427</v>
      </c>
      <c r="U48" s="527">
        <v>106853786</v>
      </c>
    </row>
    <row r="49" spans="1:21" ht="102">
      <c r="A49" s="164">
        <v>42</v>
      </c>
      <c r="B49" s="36"/>
      <c r="C49" s="524" t="s">
        <v>1428</v>
      </c>
      <c r="D49" s="524" t="s">
        <v>1429</v>
      </c>
      <c r="E49" s="213" t="s">
        <v>1430</v>
      </c>
      <c r="F49" s="524" t="s">
        <v>139</v>
      </c>
      <c r="G49" s="524" t="s">
        <v>1431</v>
      </c>
      <c r="H49" s="524" t="s">
        <v>608</v>
      </c>
      <c r="I49" s="525" t="s">
        <v>1377</v>
      </c>
      <c r="J49" s="524" t="s">
        <v>1432</v>
      </c>
      <c r="K49" s="526">
        <v>120000</v>
      </c>
      <c r="L49" s="36">
        <v>75600</v>
      </c>
      <c r="M49" s="36" t="s">
        <v>1379</v>
      </c>
      <c r="N49" s="525">
        <v>84000</v>
      </c>
      <c r="O49" s="36">
        <v>20</v>
      </c>
      <c r="P49" s="525">
        <v>84000</v>
      </c>
      <c r="Q49" s="36" t="s">
        <v>1380</v>
      </c>
      <c r="R49" s="36">
        <v>20</v>
      </c>
      <c r="S49" s="527" t="s">
        <v>1433</v>
      </c>
      <c r="T49" s="527" t="s">
        <v>1434</v>
      </c>
      <c r="U49" s="527">
        <v>106853829</v>
      </c>
    </row>
    <row r="50" spans="1:21" ht="89.25">
      <c r="A50" s="164">
        <v>43</v>
      </c>
      <c r="B50" s="36"/>
      <c r="C50" s="524" t="s">
        <v>1435</v>
      </c>
      <c r="D50" s="524" t="s">
        <v>1436</v>
      </c>
      <c r="E50" s="213" t="s">
        <v>1385</v>
      </c>
      <c r="F50" s="524" t="s">
        <v>139</v>
      </c>
      <c r="G50" s="524" t="s">
        <v>140</v>
      </c>
      <c r="H50" s="524" t="s">
        <v>608</v>
      </c>
      <c r="I50" s="525" t="s">
        <v>1377</v>
      </c>
      <c r="J50" s="524" t="s">
        <v>1437</v>
      </c>
      <c r="K50" s="526">
        <v>120000</v>
      </c>
      <c r="L50" s="36">
        <v>75600</v>
      </c>
      <c r="M50" s="36" t="s">
        <v>1379</v>
      </c>
      <c r="N50" s="525">
        <v>84000</v>
      </c>
      <c r="O50" s="36">
        <v>20</v>
      </c>
      <c r="P50" s="525">
        <v>84000</v>
      </c>
      <c r="Q50" s="36" t="s">
        <v>1380</v>
      </c>
      <c r="R50" s="36">
        <v>20</v>
      </c>
      <c r="S50" s="527" t="s">
        <v>1438</v>
      </c>
      <c r="T50" s="527" t="s">
        <v>1439</v>
      </c>
      <c r="U50" s="527">
        <v>106853965</v>
      </c>
    </row>
    <row r="51" spans="1:21" ht="76.5">
      <c r="A51" s="164">
        <v>44</v>
      </c>
      <c r="B51" s="36"/>
      <c r="C51" s="524" t="s">
        <v>1440</v>
      </c>
      <c r="D51" s="524" t="s">
        <v>1441</v>
      </c>
      <c r="E51" s="213" t="s">
        <v>1409</v>
      </c>
      <c r="F51" s="524" t="s">
        <v>139</v>
      </c>
      <c r="G51" s="524" t="s">
        <v>140</v>
      </c>
      <c r="H51" s="524" t="s">
        <v>608</v>
      </c>
      <c r="I51" s="525" t="s">
        <v>1377</v>
      </c>
      <c r="J51" s="524" t="s">
        <v>1442</v>
      </c>
      <c r="K51" s="526">
        <v>120000</v>
      </c>
      <c r="L51" s="36">
        <v>75600</v>
      </c>
      <c r="M51" s="36" t="s">
        <v>1379</v>
      </c>
      <c r="N51" s="525">
        <v>84000</v>
      </c>
      <c r="O51" s="36">
        <v>20</v>
      </c>
      <c r="P51" s="525">
        <v>84000</v>
      </c>
      <c r="Q51" s="36" t="s">
        <v>1380</v>
      </c>
      <c r="R51" s="36">
        <v>20</v>
      </c>
      <c r="S51" s="527" t="s">
        <v>1443</v>
      </c>
      <c r="T51" s="527" t="s">
        <v>1444</v>
      </c>
      <c r="U51" s="527">
        <v>106853677</v>
      </c>
    </row>
    <row r="52" spans="1:21" ht="89.25">
      <c r="A52" s="164">
        <v>45</v>
      </c>
      <c r="B52" s="36"/>
      <c r="C52" s="524" t="s">
        <v>1445</v>
      </c>
      <c r="D52" s="524" t="s">
        <v>1446</v>
      </c>
      <c r="E52" s="213" t="s">
        <v>1419</v>
      </c>
      <c r="F52" s="524" t="s">
        <v>139</v>
      </c>
      <c r="G52" s="524" t="s">
        <v>140</v>
      </c>
      <c r="H52" s="524" t="s">
        <v>608</v>
      </c>
      <c r="I52" s="525" t="s">
        <v>1377</v>
      </c>
      <c r="J52" s="524" t="s">
        <v>617</v>
      </c>
      <c r="K52" s="526">
        <v>120000</v>
      </c>
      <c r="L52" s="36">
        <v>75600</v>
      </c>
      <c r="M52" s="36" t="s">
        <v>1379</v>
      </c>
      <c r="N52" s="525">
        <v>84000</v>
      </c>
      <c r="O52" s="36">
        <v>20</v>
      </c>
      <c r="P52" s="525">
        <v>84000</v>
      </c>
      <c r="Q52" s="36" t="s">
        <v>1380</v>
      </c>
      <c r="R52" s="36">
        <v>20</v>
      </c>
      <c r="S52" s="527" t="s">
        <v>1447</v>
      </c>
      <c r="T52" s="527" t="s">
        <v>1448</v>
      </c>
      <c r="U52" s="527">
        <v>106853828</v>
      </c>
    </row>
    <row r="53" spans="1:21" ht="76.5">
      <c r="A53" s="164">
        <v>46</v>
      </c>
      <c r="B53" s="36"/>
      <c r="C53" s="524" t="s">
        <v>1449</v>
      </c>
      <c r="D53" s="524" t="s">
        <v>1450</v>
      </c>
      <c r="E53" s="213" t="s">
        <v>1451</v>
      </c>
      <c r="F53" s="524" t="s">
        <v>139</v>
      </c>
      <c r="G53" s="524" t="s">
        <v>140</v>
      </c>
      <c r="H53" s="62" t="s">
        <v>40</v>
      </c>
      <c r="I53" s="525" t="s">
        <v>1377</v>
      </c>
      <c r="J53" s="524" t="s">
        <v>1452</v>
      </c>
      <c r="K53" s="526">
        <v>120000</v>
      </c>
      <c r="L53" s="36">
        <v>75600</v>
      </c>
      <c r="M53" s="36" t="s">
        <v>1379</v>
      </c>
      <c r="N53" s="525">
        <v>84000</v>
      </c>
      <c r="O53" s="36">
        <v>20</v>
      </c>
      <c r="P53" s="525">
        <v>84000</v>
      </c>
      <c r="Q53" s="36" t="s">
        <v>1380</v>
      </c>
      <c r="R53" s="36">
        <v>20</v>
      </c>
      <c r="S53" s="527" t="s">
        <v>1453</v>
      </c>
      <c r="T53" s="527" t="s">
        <v>1454</v>
      </c>
      <c r="U53" s="527">
        <v>106853648</v>
      </c>
    </row>
    <row r="54" spans="1:21" ht="89.25">
      <c r="A54" s="164">
        <v>47</v>
      </c>
      <c r="B54" s="36"/>
      <c r="C54" s="524" t="s">
        <v>1455</v>
      </c>
      <c r="D54" s="524" t="s">
        <v>1456</v>
      </c>
      <c r="E54" s="213" t="s">
        <v>1457</v>
      </c>
      <c r="F54" s="524" t="s">
        <v>139</v>
      </c>
      <c r="G54" s="524" t="s">
        <v>1431</v>
      </c>
      <c r="H54" s="524" t="s">
        <v>608</v>
      </c>
      <c r="I54" s="525" t="s">
        <v>1377</v>
      </c>
      <c r="J54" s="524" t="s">
        <v>1458</v>
      </c>
      <c r="K54" s="526">
        <v>120000</v>
      </c>
      <c r="L54" s="36">
        <v>75600</v>
      </c>
      <c r="M54" s="36" t="s">
        <v>1379</v>
      </c>
      <c r="N54" s="525">
        <v>84000</v>
      </c>
      <c r="O54" s="36">
        <v>20</v>
      </c>
      <c r="P54" s="525">
        <v>84000</v>
      </c>
      <c r="Q54" s="36" t="s">
        <v>1380</v>
      </c>
      <c r="R54" s="36">
        <v>20</v>
      </c>
      <c r="S54" s="527" t="s">
        <v>1459</v>
      </c>
      <c r="T54" s="527" t="s">
        <v>1460</v>
      </c>
      <c r="U54" s="527">
        <v>106853656</v>
      </c>
    </row>
    <row r="55" spans="1:21" ht="63.75">
      <c r="A55" s="164">
        <v>48</v>
      </c>
      <c r="B55" s="36"/>
      <c r="C55" s="524" t="s">
        <v>1461</v>
      </c>
      <c r="D55" s="524" t="s">
        <v>1462</v>
      </c>
      <c r="E55" s="213" t="s">
        <v>1463</v>
      </c>
      <c r="F55" s="524" t="s">
        <v>139</v>
      </c>
      <c r="G55" s="524" t="s">
        <v>140</v>
      </c>
      <c r="H55" s="62" t="s">
        <v>40</v>
      </c>
      <c r="I55" s="525" t="s">
        <v>1392</v>
      </c>
      <c r="J55" s="524" t="s">
        <v>617</v>
      </c>
      <c r="K55" s="526">
        <v>120000</v>
      </c>
      <c r="L55" s="36">
        <v>75600</v>
      </c>
      <c r="M55" s="36" t="s">
        <v>1379</v>
      </c>
      <c r="N55" s="525">
        <v>84000</v>
      </c>
      <c r="O55" s="36">
        <v>20</v>
      </c>
      <c r="P55" s="525">
        <v>84000</v>
      </c>
      <c r="Q55" s="36" t="s">
        <v>1380</v>
      </c>
      <c r="R55" s="36">
        <v>20</v>
      </c>
      <c r="S55" s="527" t="s">
        <v>1464</v>
      </c>
      <c r="T55" s="527" t="s">
        <v>1465</v>
      </c>
      <c r="U55" s="527">
        <v>106853672</v>
      </c>
    </row>
    <row r="56" spans="1:21" ht="63.75">
      <c r="A56" s="164">
        <v>49</v>
      </c>
      <c r="B56" s="36"/>
      <c r="C56" s="524" t="s">
        <v>1466</v>
      </c>
      <c r="D56" s="524" t="s">
        <v>1467</v>
      </c>
      <c r="E56" s="213" t="s">
        <v>1468</v>
      </c>
      <c r="F56" s="524" t="s">
        <v>139</v>
      </c>
      <c r="G56" s="524" t="s">
        <v>140</v>
      </c>
      <c r="H56" s="524" t="s">
        <v>608</v>
      </c>
      <c r="I56" s="525" t="s">
        <v>1377</v>
      </c>
      <c r="J56" s="524" t="s">
        <v>1469</v>
      </c>
      <c r="K56" s="526">
        <v>120000</v>
      </c>
      <c r="L56" s="36">
        <v>75600</v>
      </c>
      <c r="M56" s="36" t="s">
        <v>1379</v>
      </c>
      <c r="N56" s="525">
        <v>84000</v>
      </c>
      <c r="O56" s="36">
        <v>20</v>
      </c>
      <c r="P56" s="525">
        <v>84000</v>
      </c>
      <c r="Q56" s="36" t="s">
        <v>1380</v>
      </c>
      <c r="R56" s="36">
        <v>20</v>
      </c>
      <c r="S56" s="527" t="s">
        <v>1470</v>
      </c>
      <c r="T56" s="527" t="s">
        <v>1471</v>
      </c>
      <c r="U56" s="527">
        <v>106747550</v>
      </c>
    </row>
    <row r="57" spans="1:21" ht="60">
      <c r="A57" s="164">
        <v>50</v>
      </c>
      <c r="B57" s="36"/>
      <c r="C57" s="524" t="s">
        <v>1472</v>
      </c>
      <c r="D57" s="524" t="s">
        <v>1473</v>
      </c>
      <c r="E57" s="213" t="s">
        <v>1474</v>
      </c>
      <c r="F57" s="524" t="s">
        <v>139</v>
      </c>
      <c r="G57" s="524" t="s">
        <v>140</v>
      </c>
      <c r="H57" s="524" t="s">
        <v>608</v>
      </c>
      <c r="I57" s="525" t="s">
        <v>1377</v>
      </c>
      <c r="J57" s="524" t="s">
        <v>1475</v>
      </c>
      <c r="K57" s="526">
        <v>120000</v>
      </c>
      <c r="L57" s="36">
        <v>75600</v>
      </c>
      <c r="M57" s="36" t="s">
        <v>1379</v>
      </c>
      <c r="N57" s="525">
        <v>84000</v>
      </c>
      <c r="O57" s="36">
        <v>20</v>
      </c>
      <c r="P57" s="525">
        <v>84000</v>
      </c>
      <c r="Q57" s="36" t="s">
        <v>1380</v>
      </c>
      <c r="R57" s="36">
        <v>20</v>
      </c>
      <c r="S57" s="527" t="s">
        <v>1476</v>
      </c>
      <c r="T57" s="527" t="s">
        <v>1477</v>
      </c>
      <c r="U57" s="527">
        <v>106853785</v>
      </c>
    </row>
    <row r="58" spans="1:21" ht="89.25">
      <c r="A58" s="164">
        <v>51</v>
      </c>
      <c r="B58" s="36"/>
      <c r="C58" s="524" t="s">
        <v>1478</v>
      </c>
      <c r="D58" s="524" t="s">
        <v>1479</v>
      </c>
      <c r="E58" s="213" t="s">
        <v>1480</v>
      </c>
      <c r="F58" s="524" t="s">
        <v>139</v>
      </c>
      <c r="G58" s="524" t="s">
        <v>140</v>
      </c>
      <c r="H58" s="524" t="s">
        <v>608</v>
      </c>
      <c r="I58" s="525" t="s">
        <v>1377</v>
      </c>
      <c r="J58" s="524" t="s">
        <v>1481</v>
      </c>
      <c r="K58" s="526">
        <v>120000</v>
      </c>
      <c r="L58" s="36">
        <v>75600</v>
      </c>
      <c r="M58" s="36" t="s">
        <v>1379</v>
      </c>
      <c r="N58" s="525">
        <v>84000</v>
      </c>
      <c r="O58" s="36">
        <v>20</v>
      </c>
      <c r="P58" s="525">
        <v>84000</v>
      </c>
      <c r="Q58" s="36" t="s">
        <v>1380</v>
      </c>
      <c r="R58" s="36">
        <v>20</v>
      </c>
      <c r="S58" s="527" t="s">
        <v>1482</v>
      </c>
      <c r="T58" s="527" t="s">
        <v>1483</v>
      </c>
      <c r="U58" s="527">
        <v>106853715</v>
      </c>
    </row>
    <row r="59" spans="1:21" ht="76.5">
      <c r="A59" s="164">
        <v>52</v>
      </c>
      <c r="B59" s="36"/>
      <c r="C59" s="524" t="s">
        <v>1484</v>
      </c>
      <c r="D59" s="524" t="s">
        <v>590</v>
      </c>
      <c r="E59" s="213" t="s">
        <v>1485</v>
      </c>
      <c r="F59" s="524" t="s">
        <v>139</v>
      </c>
      <c r="G59" s="524" t="s">
        <v>140</v>
      </c>
      <c r="H59" s="62" t="s">
        <v>40</v>
      </c>
      <c r="I59" s="525" t="s">
        <v>1392</v>
      </c>
      <c r="J59" s="524" t="s">
        <v>1486</v>
      </c>
      <c r="K59" s="526">
        <v>120000</v>
      </c>
      <c r="L59" s="36">
        <v>75600</v>
      </c>
      <c r="M59" s="36" t="s">
        <v>1379</v>
      </c>
      <c r="N59" s="525">
        <v>84000</v>
      </c>
      <c r="O59" s="36">
        <v>20</v>
      </c>
      <c r="P59" s="525">
        <v>84000</v>
      </c>
      <c r="Q59" s="36" t="s">
        <v>1380</v>
      </c>
      <c r="R59" s="36">
        <v>20</v>
      </c>
      <c r="S59" s="527" t="s">
        <v>1487</v>
      </c>
      <c r="T59" s="527" t="s">
        <v>1488</v>
      </c>
      <c r="U59" s="527">
        <v>106853720</v>
      </c>
    </row>
    <row r="60" spans="1:21" ht="89.25">
      <c r="A60" s="164">
        <v>53</v>
      </c>
      <c r="B60" s="36"/>
      <c r="C60" s="524" t="s">
        <v>1489</v>
      </c>
      <c r="D60" s="524" t="s">
        <v>1490</v>
      </c>
      <c r="E60" s="213" t="s">
        <v>1491</v>
      </c>
      <c r="F60" s="524" t="s">
        <v>139</v>
      </c>
      <c r="G60" s="524" t="s">
        <v>140</v>
      </c>
      <c r="H60" s="524" t="s">
        <v>608</v>
      </c>
      <c r="I60" s="525" t="s">
        <v>1377</v>
      </c>
      <c r="J60" s="524" t="s">
        <v>1492</v>
      </c>
      <c r="K60" s="526">
        <v>120000</v>
      </c>
      <c r="L60" s="36">
        <v>75600</v>
      </c>
      <c r="M60" s="36" t="s">
        <v>1379</v>
      </c>
      <c r="N60" s="525">
        <v>84000</v>
      </c>
      <c r="O60" s="36">
        <v>20</v>
      </c>
      <c r="P60" s="525">
        <v>84000</v>
      </c>
      <c r="Q60" s="36" t="s">
        <v>1380</v>
      </c>
      <c r="R60" s="36">
        <v>20</v>
      </c>
      <c r="S60" s="527" t="s">
        <v>1493</v>
      </c>
      <c r="T60" s="527" t="s">
        <v>1494</v>
      </c>
      <c r="U60" s="527">
        <v>106475514</v>
      </c>
    </row>
    <row r="61" spans="1:21" ht="89.25">
      <c r="A61" s="164">
        <v>54</v>
      </c>
      <c r="B61" s="36"/>
      <c r="C61" s="524" t="s">
        <v>1495</v>
      </c>
      <c r="D61" s="524" t="s">
        <v>1496</v>
      </c>
      <c r="E61" s="213" t="s">
        <v>1497</v>
      </c>
      <c r="F61" s="524" t="s">
        <v>139</v>
      </c>
      <c r="G61" s="524" t="s">
        <v>140</v>
      </c>
      <c r="H61" s="524" t="s">
        <v>608</v>
      </c>
      <c r="I61" s="525" t="s">
        <v>1377</v>
      </c>
      <c r="J61" s="524" t="s">
        <v>1498</v>
      </c>
      <c r="K61" s="526">
        <v>120000</v>
      </c>
      <c r="L61" s="36">
        <v>75600</v>
      </c>
      <c r="M61" s="36" t="s">
        <v>1379</v>
      </c>
      <c r="N61" s="525">
        <v>84000</v>
      </c>
      <c r="O61" s="36">
        <v>20</v>
      </c>
      <c r="P61" s="525">
        <v>84000</v>
      </c>
      <c r="Q61" s="36" t="s">
        <v>1380</v>
      </c>
      <c r="R61" s="36">
        <v>20</v>
      </c>
      <c r="S61" s="527" t="s">
        <v>1499</v>
      </c>
      <c r="T61" s="527" t="s">
        <v>1500</v>
      </c>
      <c r="U61" s="527">
        <v>106475581</v>
      </c>
    </row>
    <row r="62" spans="1:21" ht="63.75">
      <c r="A62" s="164">
        <v>55</v>
      </c>
      <c r="B62" s="36"/>
      <c r="C62" s="524" t="s">
        <v>1501</v>
      </c>
      <c r="D62" s="524" t="s">
        <v>1502</v>
      </c>
      <c r="E62" s="213" t="s">
        <v>1503</v>
      </c>
      <c r="F62" s="524" t="s">
        <v>139</v>
      </c>
      <c r="G62" s="524" t="s">
        <v>140</v>
      </c>
      <c r="H62" s="524" t="s">
        <v>608</v>
      </c>
      <c r="I62" s="525" t="s">
        <v>1392</v>
      </c>
      <c r="J62" s="524" t="s">
        <v>1504</v>
      </c>
      <c r="K62" s="526">
        <v>120000</v>
      </c>
      <c r="L62" s="36">
        <v>75600</v>
      </c>
      <c r="M62" s="36" t="s">
        <v>1379</v>
      </c>
      <c r="N62" s="525">
        <v>84000</v>
      </c>
      <c r="O62" s="36">
        <v>20</v>
      </c>
      <c r="P62" s="525">
        <v>84000</v>
      </c>
      <c r="Q62" s="36" t="s">
        <v>1380</v>
      </c>
      <c r="R62" s="36">
        <v>20</v>
      </c>
      <c r="S62" s="527" t="s">
        <v>1505</v>
      </c>
      <c r="T62" s="527" t="s">
        <v>1506</v>
      </c>
      <c r="U62" s="527">
        <v>106853838</v>
      </c>
    </row>
    <row r="63" spans="1:21" ht="140.25">
      <c r="A63" s="164">
        <v>56</v>
      </c>
      <c r="B63" s="36"/>
      <c r="C63" s="524" t="s">
        <v>1507</v>
      </c>
      <c r="D63" s="524" t="s">
        <v>1508</v>
      </c>
      <c r="E63" s="213" t="s">
        <v>1509</v>
      </c>
      <c r="F63" s="524" t="s">
        <v>139</v>
      </c>
      <c r="G63" s="524" t="s">
        <v>140</v>
      </c>
      <c r="H63" s="524" t="s">
        <v>608</v>
      </c>
      <c r="I63" s="525" t="s">
        <v>1377</v>
      </c>
      <c r="J63" s="524" t="s">
        <v>1510</v>
      </c>
      <c r="K63" s="526">
        <v>120000</v>
      </c>
      <c r="L63" s="36">
        <v>75600</v>
      </c>
      <c r="M63" s="36" t="s">
        <v>1379</v>
      </c>
      <c r="N63" s="525">
        <v>84000</v>
      </c>
      <c r="O63" s="36">
        <v>20</v>
      </c>
      <c r="P63" s="525">
        <v>84000</v>
      </c>
      <c r="Q63" s="36" t="s">
        <v>1380</v>
      </c>
      <c r="R63" s="36">
        <v>20</v>
      </c>
      <c r="S63" s="527" t="s">
        <v>1511</v>
      </c>
      <c r="T63" s="527" t="s">
        <v>1512</v>
      </c>
      <c r="U63" s="527">
        <v>106853645</v>
      </c>
    </row>
    <row r="64" spans="1:21" ht="140.25">
      <c r="A64" s="164">
        <v>57</v>
      </c>
      <c r="B64" s="36"/>
      <c r="C64" s="524" t="s">
        <v>1513</v>
      </c>
      <c r="D64" s="524" t="s">
        <v>1514</v>
      </c>
      <c r="E64" s="213" t="s">
        <v>1515</v>
      </c>
      <c r="F64" s="524" t="s">
        <v>139</v>
      </c>
      <c r="G64" s="524" t="s">
        <v>140</v>
      </c>
      <c r="H64" s="524" t="s">
        <v>608</v>
      </c>
      <c r="I64" s="525" t="s">
        <v>1392</v>
      </c>
      <c r="J64" s="524" t="s">
        <v>1420</v>
      </c>
      <c r="K64" s="526">
        <v>120000</v>
      </c>
      <c r="L64" s="36">
        <v>75600</v>
      </c>
      <c r="M64" s="36" t="s">
        <v>1379</v>
      </c>
      <c r="N64" s="525">
        <v>84000</v>
      </c>
      <c r="O64" s="36">
        <v>20</v>
      </c>
      <c r="P64" s="525">
        <v>84000</v>
      </c>
      <c r="Q64" s="36" t="s">
        <v>1380</v>
      </c>
      <c r="R64" s="36">
        <v>20</v>
      </c>
      <c r="S64" s="527" t="s">
        <v>1516</v>
      </c>
      <c r="T64" s="527" t="s">
        <v>1517</v>
      </c>
      <c r="U64" s="527">
        <v>106475613</v>
      </c>
    </row>
    <row r="65" spans="1:21" ht="63.75">
      <c r="A65" s="164">
        <v>58</v>
      </c>
      <c r="B65" s="36"/>
      <c r="C65" s="524" t="s">
        <v>1518</v>
      </c>
      <c r="D65" s="524" t="s">
        <v>1519</v>
      </c>
      <c r="E65" s="213" t="s">
        <v>1520</v>
      </c>
      <c r="F65" s="524" t="s">
        <v>139</v>
      </c>
      <c r="G65" s="524" t="s">
        <v>140</v>
      </c>
      <c r="H65" s="524" t="s">
        <v>608</v>
      </c>
      <c r="I65" s="525" t="s">
        <v>1377</v>
      </c>
      <c r="J65" s="524" t="s">
        <v>1521</v>
      </c>
      <c r="K65" s="526">
        <v>120000</v>
      </c>
      <c r="L65" s="36">
        <v>75600</v>
      </c>
      <c r="M65" s="36" t="s">
        <v>1379</v>
      </c>
      <c r="N65" s="525">
        <v>84000</v>
      </c>
      <c r="O65" s="36">
        <v>20</v>
      </c>
      <c r="P65" s="525">
        <v>84000</v>
      </c>
      <c r="Q65" s="36" t="s">
        <v>1380</v>
      </c>
      <c r="R65" s="36">
        <v>20</v>
      </c>
      <c r="S65" s="527" t="s">
        <v>1522</v>
      </c>
      <c r="T65" s="527" t="s">
        <v>1523</v>
      </c>
      <c r="U65" s="527">
        <v>106853863</v>
      </c>
    </row>
    <row r="66" spans="1:21" ht="76.5">
      <c r="A66" s="164">
        <v>59</v>
      </c>
      <c r="B66" s="36"/>
      <c r="C66" s="524" t="s">
        <v>1524</v>
      </c>
      <c r="D66" s="524" t="s">
        <v>1525</v>
      </c>
      <c r="E66" s="213" t="s">
        <v>1526</v>
      </c>
      <c r="F66" s="524" t="s">
        <v>139</v>
      </c>
      <c r="G66" s="524" t="s">
        <v>140</v>
      </c>
      <c r="H66" s="62" t="s">
        <v>40</v>
      </c>
      <c r="I66" s="525" t="s">
        <v>1377</v>
      </c>
      <c r="J66" s="524" t="s">
        <v>617</v>
      </c>
      <c r="K66" s="526">
        <v>120000</v>
      </c>
      <c r="L66" s="36">
        <v>75600</v>
      </c>
      <c r="M66" s="36" t="s">
        <v>1379</v>
      </c>
      <c r="N66" s="525">
        <v>84000</v>
      </c>
      <c r="O66" s="36">
        <v>20</v>
      </c>
      <c r="P66" s="525">
        <v>84000</v>
      </c>
      <c r="Q66" s="36" t="s">
        <v>1380</v>
      </c>
      <c r="R66" s="36">
        <v>20</v>
      </c>
      <c r="S66" s="527" t="s">
        <v>1527</v>
      </c>
      <c r="T66" s="527" t="s">
        <v>1528</v>
      </c>
      <c r="U66" s="527">
        <v>106853671</v>
      </c>
    </row>
    <row r="67" spans="1:21" ht="76.5">
      <c r="A67" s="164">
        <v>60</v>
      </c>
      <c r="B67" s="36"/>
      <c r="C67" s="524" t="s">
        <v>1529</v>
      </c>
      <c r="D67" s="524" t="s">
        <v>1530</v>
      </c>
      <c r="E67" s="213" t="s">
        <v>1531</v>
      </c>
      <c r="F67" s="524" t="s">
        <v>139</v>
      </c>
      <c r="G67" s="524" t="s">
        <v>140</v>
      </c>
      <c r="H67" s="62" t="s">
        <v>40</v>
      </c>
      <c r="I67" s="525" t="s">
        <v>1377</v>
      </c>
      <c r="J67" s="524" t="s">
        <v>1420</v>
      </c>
      <c r="K67" s="526">
        <v>120000</v>
      </c>
      <c r="L67" s="36">
        <v>75600</v>
      </c>
      <c r="M67" s="36" t="s">
        <v>1379</v>
      </c>
      <c r="N67" s="525">
        <v>84000</v>
      </c>
      <c r="O67" s="36">
        <v>20</v>
      </c>
      <c r="P67" s="525">
        <v>84000</v>
      </c>
      <c r="Q67" s="36" t="s">
        <v>1380</v>
      </c>
      <c r="R67" s="36">
        <v>20</v>
      </c>
      <c r="S67" s="527" t="s">
        <v>1532</v>
      </c>
      <c r="T67" s="527" t="s">
        <v>1533</v>
      </c>
      <c r="U67" s="527">
        <v>106853854</v>
      </c>
    </row>
    <row r="68" spans="1:21" ht="76.5">
      <c r="A68" s="164">
        <v>61</v>
      </c>
      <c r="B68" s="36"/>
      <c r="C68" s="524" t="s">
        <v>1534</v>
      </c>
      <c r="D68" s="524" t="s">
        <v>1450</v>
      </c>
      <c r="E68" s="213" t="s">
        <v>1535</v>
      </c>
      <c r="F68" s="524" t="s">
        <v>139</v>
      </c>
      <c r="G68" s="524" t="s">
        <v>140</v>
      </c>
      <c r="H68" s="524" t="s">
        <v>608</v>
      </c>
      <c r="I68" s="525" t="s">
        <v>1377</v>
      </c>
      <c r="J68" s="524" t="s">
        <v>1536</v>
      </c>
      <c r="K68" s="526">
        <v>120000</v>
      </c>
      <c r="L68" s="36">
        <v>75600</v>
      </c>
      <c r="M68" s="36" t="s">
        <v>1379</v>
      </c>
      <c r="N68" s="525">
        <v>84000</v>
      </c>
      <c r="O68" s="36">
        <v>20</v>
      </c>
      <c r="P68" s="525">
        <v>84000</v>
      </c>
      <c r="Q68" s="36" t="s">
        <v>1380</v>
      </c>
      <c r="R68" s="36">
        <v>20</v>
      </c>
      <c r="S68" s="527" t="s">
        <v>1537</v>
      </c>
      <c r="T68" s="527" t="s">
        <v>1538</v>
      </c>
      <c r="U68" s="527">
        <v>106853779</v>
      </c>
    </row>
    <row r="69" spans="1:21" ht="76.5">
      <c r="A69" s="164">
        <v>62</v>
      </c>
      <c r="B69" s="36"/>
      <c r="C69" s="524" t="s">
        <v>1539</v>
      </c>
      <c r="D69" s="524" t="s">
        <v>1540</v>
      </c>
      <c r="E69" s="213" t="s">
        <v>1541</v>
      </c>
      <c r="F69" s="524" t="s">
        <v>139</v>
      </c>
      <c r="G69" s="524" t="s">
        <v>140</v>
      </c>
      <c r="H69" s="524" t="s">
        <v>608</v>
      </c>
      <c r="I69" s="525" t="s">
        <v>1392</v>
      </c>
      <c r="J69" s="524" t="s">
        <v>1542</v>
      </c>
      <c r="K69" s="526">
        <v>120000</v>
      </c>
      <c r="L69" s="36">
        <v>75600</v>
      </c>
      <c r="M69" s="36" t="s">
        <v>1379</v>
      </c>
      <c r="N69" s="525">
        <v>84000</v>
      </c>
      <c r="O69" s="36">
        <v>20</v>
      </c>
      <c r="P69" s="525">
        <v>84000</v>
      </c>
      <c r="Q69" s="36" t="s">
        <v>1380</v>
      </c>
      <c r="R69" s="36">
        <v>20</v>
      </c>
      <c r="S69" s="527" t="s">
        <v>1543</v>
      </c>
      <c r="T69" s="527" t="s">
        <v>1544</v>
      </c>
      <c r="U69" s="527">
        <v>106685852</v>
      </c>
    </row>
    <row r="70" spans="1:21" ht="63.75">
      <c r="A70" s="164">
        <v>63</v>
      </c>
      <c r="B70" s="36"/>
      <c r="C70" s="524" t="s">
        <v>1545</v>
      </c>
      <c r="D70" s="524" t="s">
        <v>1546</v>
      </c>
      <c r="E70" s="213" t="s">
        <v>1547</v>
      </c>
      <c r="F70" s="524" t="s">
        <v>139</v>
      </c>
      <c r="G70" s="524" t="s">
        <v>140</v>
      </c>
      <c r="H70" s="62" t="s">
        <v>40</v>
      </c>
      <c r="I70" s="525" t="s">
        <v>1377</v>
      </c>
      <c r="J70" s="524" t="s">
        <v>1548</v>
      </c>
      <c r="K70" s="526">
        <v>120000</v>
      </c>
      <c r="L70" s="36">
        <v>75600</v>
      </c>
      <c r="M70" s="36" t="s">
        <v>1379</v>
      </c>
      <c r="N70" s="525">
        <v>84000</v>
      </c>
      <c r="O70" s="36">
        <v>20</v>
      </c>
      <c r="P70" s="525">
        <v>84000</v>
      </c>
      <c r="Q70" s="36" t="s">
        <v>1380</v>
      </c>
      <c r="R70" s="36">
        <v>20</v>
      </c>
      <c r="S70" s="527" t="s">
        <v>1549</v>
      </c>
      <c r="T70" s="527" t="s">
        <v>1550</v>
      </c>
      <c r="U70" s="527">
        <v>106871035</v>
      </c>
    </row>
    <row r="71" spans="1:21" ht="114.75">
      <c r="A71" s="164">
        <v>64</v>
      </c>
      <c r="B71" s="36"/>
      <c r="C71" s="524" t="s">
        <v>1551</v>
      </c>
      <c r="D71" s="524" t="s">
        <v>1552</v>
      </c>
      <c r="E71" s="213" t="s">
        <v>1553</v>
      </c>
      <c r="F71" s="524" t="s">
        <v>139</v>
      </c>
      <c r="G71" s="524" t="s">
        <v>31</v>
      </c>
      <c r="H71" s="62" t="s">
        <v>32</v>
      </c>
      <c r="I71" s="62" t="s">
        <v>6</v>
      </c>
      <c r="J71" s="524" t="s">
        <v>1339</v>
      </c>
      <c r="K71" s="526">
        <v>120000</v>
      </c>
      <c r="L71" s="36">
        <v>75600</v>
      </c>
      <c r="M71" s="36" t="s">
        <v>1554</v>
      </c>
      <c r="N71" s="524">
        <v>84000</v>
      </c>
      <c r="O71" s="36">
        <v>20</v>
      </c>
      <c r="P71" s="524">
        <v>84000</v>
      </c>
      <c r="Q71" s="36" t="s">
        <v>1555</v>
      </c>
      <c r="R71" s="36">
        <v>20</v>
      </c>
      <c r="S71" s="527" t="s">
        <v>1556</v>
      </c>
      <c r="T71" s="527" t="s">
        <v>1557</v>
      </c>
      <c r="U71" s="527">
        <v>106854890</v>
      </c>
    </row>
    <row r="72" spans="1:21" ht="51">
      <c r="A72" s="164">
        <v>65</v>
      </c>
      <c r="B72" s="36"/>
      <c r="C72" s="524" t="s">
        <v>1558</v>
      </c>
      <c r="D72" s="524" t="s">
        <v>1559</v>
      </c>
      <c r="E72" s="213" t="s">
        <v>1560</v>
      </c>
      <c r="F72" s="524" t="s">
        <v>139</v>
      </c>
      <c r="G72" s="524" t="s">
        <v>31</v>
      </c>
      <c r="H72" s="62" t="s">
        <v>40</v>
      </c>
      <c r="I72" s="62" t="s">
        <v>6</v>
      </c>
      <c r="J72" s="524" t="s">
        <v>1561</v>
      </c>
      <c r="K72" s="526">
        <v>120000</v>
      </c>
      <c r="L72" s="36">
        <v>75600</v>
      </c>
      <c r="M72" s="36" t="s">
        <v>1554</v>
      </c>
      <c r="N72" s="524">
        <v>84000</v>
      </c>
      <c r="O72" s="36">
        <v>20</v>
      </c>
      <c r="P72" s="524">
        <v>84000</v>
      </c>
      <c r="Q72" s="36" t="s">
        <v>1555</v>
      </c>
      <c r="R72" s="36"/>
      <c r="S72" s="527" t="s">
        <v>1562</v>
      </c>
      <c r="T72" s="527" t="s">
        <v>1563</v>
      </c>
      <c r="U72" s="527">
        <v>106855182</v>
      </c>
    </row>
    <row r="73" spans="1:21" ht="63.75">
      <c r="A73" s="164">
        <v>66</v>
      </c>
      <c r="B73" s="36"/>
      <c r="C73" s="524" t="s">
        <v>1564</v>
      </c>
      <c r="D73" s="524" t="s">
        <v>1565</v>
      </c>
      <c r="E73" s="213" t="s">
        <v>1566</v>
      </c>
      <c r="F73" s="524" t="s">
        <v>139</v>
      </c>
      <c r="G73" s="524" t="s">
        <v>31</v>
      </c>
      <c r="H73" s="62" t="s">
        <v>40</v>
      </c>
      <c r="I73" s="62" t="s">
        <v>6</v>
      </c>
      <c r="J73" s="524" t="s">
        <v>568</v>
      </c>
      <c r="K73" s="526">
        <v>120000</v>
      </c>
      <c r="L73" s="36">
        <v>75600</v>
      </c>
      <c r="M73" s="36" t="s">
        <v>1554</v>
      </c>
      <c r="N73" s="524">
        <v>84000</v>
      </c>
      <c r="O73" s="36">
        <v>20</v>
      </c>
      <c r="P73" s="524">
        <v>84000</v>
      </c>
      <c r="Q73" s="36" t="s">
        <v>1555</v>
      </c>
      <c r="R73" s="36"/>
      <c r="S73" s="527" t="s">
        <v>1567</v>
      </c>
      <c r="T73" s="527" t="s">
        <v>1568</v>
      </c>
      <c r="U73" s="527">
        <v>106855255</v>
      </c>
    </row>
    <row r="74" spans="1:21" ht="108">
      <c r="A74" s="164">
        <v>67</v>
      </c>
      <c r="B74" s="36"/>
      <c r="C74" s="524" t="s">
        <v>1569</v>
      </c>
      <c r="D74" s="524" t="s">
        <v>1570</v>
      </c>
      <c r="E74" s="125" t="s">
        <v>1571</v>
      </c>
      <c r="F74" s="524" t="s">
        <v>139</v>
      </c>
      <c r="G74" s="524" t="s">
        <v>140</v>
      </c>
      <c r="H74" s="525" t="s">
        <v>608</v>
      </c>
      <c r="I74" s="525" t="s">
        <v>1377</v>
      </c>
      <c r="J74" s="524" t="s">
        <v>617</v>
      </c>
      <c r="K74" s="528">
        <v>120000</v>
      </c>
      <c r="L74" s="36">
        <v>75600</v>
      </c>
      <c r="M74" s="529" t="s">
        <v>1572</v>
      </c>
      <c r="N74" s="524">
        <v>84000</v>
      </c>
      <c r="O74" s="36">
        <v>20</v>
      </c>
      <c r="P74" s="524">
        <v>84000</v>
      </c>
      <c r="Q74" s="529" t="s">
        <v>1573</v>
      </c>
      <c r="R74" s="529">
        <v>20</v>
      </c>
      <c r="S74" s="527" t="s">
        <v>1574</v>
      </c>
      <c r="T74" s="527" t="s">
        <v>1575</v>
      </c>
      <c r="U74" s="527" t="s">
        <v>1576</v>
      </c>
    </row>
    <row r="75" spans="1:21" ht="120">
      <c r="A75" s="164">
        <v>68</v>
      </c>
      <c r="B75" s="36"/>
      <c r="C75" s="524" t="s">
        <v>1577</v>
      </c>
      <c r="D75" s="524" t="s">
        <v>1578</v>
      </c>
      <c r="E75" s="125" t="s">
        <v>1579</v>
      </c>
      <c r="F75" s="524" t="s">
        <v>139</v>
      </c>
      <c r="G75" s="524" t="s">
        <v>140</v>
      </c>
      <c r="H75" s="525" t="s">
        <v>608</v>
      </c>
      <c r="I75" s="525" t="s">
        <v>1377</v>
      </c>
      <c r="J75" s="524" t="s">
        <v>1542</v>
      </c>
      <c r="K75" s="528">
        <v>120000</v>
      </c>
      <c r="L75" s="36">
        <v>75600</v>
      </c>
      <c r="M75" s="529" t="s">
        <v>1572</v>
      </c>
      <c r="N75" s="524">
        <v>84000</v>
      </c>
      <c r="O75" s="36">
        <v>20</v>
      </c>
      <c r="P75" s="524">
        <v>84000</v>
      </c>
      <c r="Q75" s="529" t="s">
        <v>1573</v>
      </c>
      <c r="R75" s="529">
        <v>20</v>
      </c>
      <c r="S75" s="527" t="s">
        <v>1580</v>
      </c>
      <c r="T75" s="527" t="s">
        <v>1581</v>
      </c>
      <c r="U75" s="527">
        <v>10684695</v>
      </c>
    </row>
    <row r="76" spans="1:21" ht="102">
      <c r="A76" s="164">
        <v>69</v>
      </c>
      <c r="B76" s="36"/>
      <c r="C76" s="524" t="s">
        <v>1582</v>
      </c>
      <c r="D76" s="524" t="s">
        <v>1583</v>
      </c>
      <c r="E76" s="213" t="s">
        <v>1584</v>
      </c>
      <c r="F76" s="524" t="s">
        <v>139</v>
      </c>
      <c r="G76" s="524" t="s">
        <v>140</v>
      </c>
      <c r="H76" s="525" t="s">
        <v>608</v>
      </c>
      <c r="I76" s="525" t="s">
        <v>1377</v>
      </c>
      <c r="J76" s="524" t="s">
        <v>1542</v>
      </c>
      <c r="K76" s="528">
        <v>120000</v>
      </c>
      <c r="L76" s="36">
        <v>75600</v>
      </c>
      <c r="M76" s="529" t="s">
        <v>1572</v>
      </c>
      <c r="N76" s="524">
        <v>84000</v>
      </c>
      <c r="O76" s="36">
        <v>20</v>
      </c>
      <c r="P76" s="524">
        <v>84000</v>
      </c>
      <c r="Q76" s="529" t="s">
        <v>1573</v>
      </c>
      <c r="R76" s="529">
        <v>20</v>
      </c>
      <c r="S76" s="527" t="s">
        <v>1585</v>
      </c>
      <c r="T76" s="527" t="s">
        <v>1586</v>
      </c>
      <c r="U76" s="527">
        <v>106854663</v>
      </c>
    </row>
    <row r="77" spans="1:21" ht="96">
      <c r="A77" s="164">
        <v>70</v>
      </c>
      <c r="B77" s="36"/>
      <c r="C77" s="524" t="s">
        <v>1587</v>
      </c>
      <c r="D77" s="524" t="s">
        <v>1588</v>
      </c>
      <c r="E77" s="125" t="s">
        <v>1589</v>
      </c>
      <c r="F77" s="524" t="s">
        <v>139</v>
      </c>
      <c r="G77" s="524" t="s">
        <v>140</v>
      </c>
      <c r="H77" s="525" t="s">
        <v>608</v>
      </c>
      <c r="I77" s="525" t="s">
        <v>1377</v>
      </c>
      <c r="J77" s="524" t="s">
        <v>1536</v>
      </c>
      <c r="K77" s="528">
        <v>120000</v>
      </c>
      <c r="L77" s="36">
        <v>75600</v>
      </c>
      <c r="M77" s="529" t="s">
        <v>1572</v>
      </c>
      <c r="N77" s="524">
        <v>84000</v>
      </c>
      <c r="O77" s="36">
        <v>20</v>
      </c>
      <c r="P77" s="524">
        <v>84000</v>
      </c>
      <c r="Q77" s="529" t="s">
        <v>1573</v>
      </c>
      <c r="R77" s="529">
        <v>20</v>
      </c>
      <c r="S77" s="527" t="s">
        <v>1590</v>
      </c>
      <c r="T77" s="527" t="s">
        <v>1591</v>
      </c>
      <c r="U77" s="527" t="s">
        <v>1592</v>
      </c>
    </row>
    <row r="78" spans="1:21" ht="72">
      <c r="A78" s="164">
        <v>71</v>
      </c>
      <c r="B78" s="36"/>
      <c r="C78" s="524" t="s">
        <v>1593</v>
      </c>
      <c r="D78" s="524" t="s">
        <v>1594</v>
      </c>
      <c r="E78" s="125" t="s">
        <v>1595</v>
      </c>
      <c r="F78" s="524" t="s">
        <v>139</v>
      </c>
      <c r="G78" s="524" t="s">
        <v>140</v>
      </c>
      <c r="H78" s="525" t="s">
        <v>628</v>
      </c>
      <c r="I78" s="525" t="s">
        <v>1377</v>
      </c>
      <c r="J78" s="524" t="s">
        <v>617</v>
      </c>
      <c r="K78" s="528">
        <v>120000</v>
      </c>
      <c r="L78" s="36">
        <v>75600</v>
      </c>
      <c r="M78" s="529" t="s">
        <v>1572</v>
      </c>
      <c r="N78" s="524">
        <v>84000</v>
      </c>
      <c r="O78" s="36">
        <v>20</v>
      </c>
      <c r="P78" s="524">
        <v>84000</v>
      </c>
      <c r="Q78" s="529" t="s">
        <v>1573</v>
      </c>
      <c r="R78" s="529">
        <v>20</v>
      </c>
      <c r="S78" s="527" t="s">
        <v>1596</v>
      </c>
      <c r="T78" s="527" t="s">
        <v>1597</v>
      </c>
      <c r="U78" s="527" t="s">
        <v>1598</v>
      </c>
    </row>
    <row r="79" spans="1:21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>
        <f>SUM(L8:L78)</f>
        <v>3544500</v>
      </c>
      <c r="M79" s="217"/>
      <c r="N79" s="217">
        <f>SUM(N8:N78)</f>
        <v>4033000</v>
      </c>
      <c r="O79" s="217"/>
      <c r="P79" s="217"/>
      <c r="Q79" s="217"/>
      <c r="R79" s="217"/>
      <c r="S79" s="217"/>
      <c r="T79" s="217"/>
      <c r="U79" s="217"/>
    </row>
    <row r="82" spans="1:1">
      <c r="A82" t="s">
        <v>1763</v>
      </c>
    </row>
    <row r="83" spans="1:1">
      <c r="A83" t="s">
        <v>1762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5"/>
  <sheetViews>
    <sheetView topLeftCell="A21" workbookViewId="0">
      <selection activeCell="P8" sqref="P8:P23"/>
    </sheetView>
  </sheetViews>
  <sheetFormatPr defaultRowHeight="15"/>
  <sheetData>
    <row r="1" spans="1:21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</row>
    <row r="2" spans="1:21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</row>
    <row r="3" spans="1:21" ht="18.75">
      <c r="A3" s="662" t="s">
        <v>111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111"/>
      <c r="T3" s="79"/>
    </row>
    <row r="4" spans="1:21" ht="18.75">
      <c r="A4" s="714" t="s">
        <v>520</v>
      </c>
      <c r="B4" s="714"/>
      <c r="C4" s="714"/>
      <c r="D4" s="714"/>
      <c r="E4" s="714"/>
      <c r="F4" s="714"/>
      <c r="G4" s="714"/>
      <c r="H4" s="225"/>
      <c r="I4" s="7"/>
      <c r="J4" s="7"/>
      <c r="K4" s="7"/>
      <c r="L4" s="6"/>
      <c r="M4" s="78"/>
      <c r="N4" s="75"/>
      <c r="O4" s="78"/>
      <c r="P4" s="107"/>
      <c r="Q4" s="9"/>
      <c r="R4" s="109" t="s">
        <v>199</v>
      </c>
      <c r="S4" s="111"/>
      <c r="T4" s="79"/>
    </row>
    <row r="5" spans="1:21">
      <c r="A5" s="110"/>
      <c r="B5" s="85"/>
      <c r="C5" s="111"/>
      <c r="D5" s="110"/>
      <c r="E5" s="111"/>
      <c r="F5" s="226"/>
      <c r="G5" s="112"/>
      <c r="H5" s="226"/>
      <c r="I5" s="112"/>
      <c r="J5" s="110"/>
      <c r="K5" s="110"/>
      <c r="L5" s="110"/>
      <c r="M5" s="85"/>
      <c r="N5" s="82"/>
      <c r="O5" s="85"/>
      <c r="P5" s="82"/>
      <c r="Q5" s="717" t="s">
        <v>455</v>
      </c>
      <c r="R5" s="717"/>
      <c r="S5" s="111"/>
      <c r="T5" s="79"/>
    </row>
    <row r="6" spans="1:21">
      <c r="A6" s="715" t="s">
        <v>201</v>
      </c>
      <c r="B6" s="715"/>
      <c r="C6" s="111"/>
      <c r="D6" s="110"/>
      <c r="E6" s="111"/>
      <c r="F6" s="226"/>
      <c r="G6" s="112"/>
      <c r="H6" s="226"/>
      <c r="I6" s="112"/>
      <c r="J6" s="110"/>
      <c r="K6" s="110"/>
      <c r="L6" s="110"/>
      <c r="M6" s="85"/>
      <c r="N6" s="82"/>
      <c r="O6" s="85"/>
      <c r="P6" s="82"/>
      <c r="Q6" s="85"/>
      <c r="R6" s="110"/>
      <c r="S6" s="111"/>
      <c r="T6" s="79"/>
    </row>
    <row r="7" spans="1:21" ht="63">
      <c r="A7" s="147" t="s">
        <v>113</v>
      </c>
      <c r="B7" s="147" t="s">
        <v>114</v>
      </c>
      <c r="C7" s="148" t="s">
        <v>115</v>
      </c>
      <c r="D7" s="147" t="s">
        <v>116</v>
      </c>
      <c r="E7" s="148" t="s">
        <v>117</v>
      </c>
      <c r="F7" s="148" t="s">
        <v>9</v>
      </c>
      <c r="G7" s="147" t="s">
        <v>118</v>
      </c>
      <c r="H7" s="148" t="s">
        <v>119</v>
      </c>
      <c r="I7" s="147" t="s">
        <v>120</v>
      </c>
      <c r="J7" s="147" t="s">
        <v>129</v>
      </c>
      <c r="K7" s="147" t="s">
        <v>130</v>
      </c>
      <c r="L7" s="147" t="s">
        <v>131</v>
      </c>
      <c r="M7" s="147" t="s">
        <v>132</v>
      </c>
      <c r="N7" s="196" t="s">
        <v>133</v>
      </c>
      <c r="O7" s="147" t="s">
        <v>134</v>
      </c>
      <c r="P7" s="196" t="s">
        <v>125</v>
      </c>
      <c r="Q7" s="147" t="s">
        <v>124</v>
      </c>
      <c r="R7" s="147" t="s">
        <v>126</v>
      </c>
      <c r="S7" s="148" t="s">
        <v>521</v>
      </c>
      <c r="T7" s="180" t="s">
        <v>522</v>
      </c>
      <c r="U7" s="227" t="s">
        <v>742</v>
      </c>
    </row>
    <row r="8" spans="1:21" ht="76.5">
      <c r="A8" s="98">
        <v>1</v>
      </c>
      <c r="B8" s="102"/>
      <c r="C8" s="148" t="s">
        <v>866</v>
      </c>
      <c r="D8" s="211" t="s">
        <v>867</v>
      </c>
      <c r="E8" s="211" t="s">
        <v>712</v>
      </c>
      <c r="F8" s="102" t="s">
        <v>139</v>
      </c>
      <c r="G8" s="212" t="s">
        <v>69</v>
      </c>
      <c r="H8" s="164" t="s">
        <v>40</v>
      </c>
      <c r="I8" s="98" t="s">
        <v>6</v>
      </c>
      <c r="J8" s="87" t="s">
        <v>868</v>
      </c>
      <c r="K8" s="93" t="s">
        <v>729</v>
      </c>
      <c r="L8" s="93" t="s">
        <v>704</v>
      </c>
      <c r="M8" s="93" t="s">
        <v>869</v>
      </c>
      <c r="N8" s="93">
        <v>50000</v>
      </c>
      <c r="O8" s="213" t="s">
        <v>706</v>
      </c>
      <c r="P8" s="214">
        <v>50000</v>
      </c>
      <c r="Q8" s="213" t="s">
        <v>207</v>
      </c>
      <c r="R8" s="93" t="s">
        <v>492</v>
      </c>
      <c r="S8" s="215" t="s">
        <v>870</v>
      </c>
      <c r="T8" s="216" t="s">
        <v>871</v>
      </c>
      <c r="U8" s="217"/>
    </row>
    <row r="9" spans="1:21" ht="94.5">
      <c r="A9" s="102">
        <v>2</v>
      </c>
      <c r="B9" s="102"/>
      <c r="C9" s="148" t="s">
        <v>872</v>
      </c>
      <c r="D9" s="211" t="s">
        <v>873</v>
      </c>
      <c r="E9" s="211" t="s">
        <v>874</v>
      </c>
      <c r="F9" s="102" t="s">
        <v>139</v>
      </c>
      <c r="G9" s="212" t="s">
        <v>31</v>
      </c>
      <c r="H9" s="164" t="s">
        <v>32</v>
      </c>
      <c r="I9" s="98" t="s">
        <v>6</v>
      </c>
      <c r="J9" s="102" t="s">
        <v>875</v>
      </c>
      <c r="K9" s="102" t="s">
        <v>875</v>
      </c>
      <c r="L9" s="102" t="s">
        <v>876</v>
      </c>
      <c r="M9" s="102" t="s">
        <v>877</v>
      </c>
      <c r="N9" s="102">
        <v>50000</v>
      </c>
      <c r="O9" s="87" t="s">
        <v>528</v>
      </c>
      <c r="P9" s="145">
        <v>50000</v>
      </c>
      <c r="Q9" s="87" t="s">
        <v>528</v>
      </c>
      <c r="R9" s="102" t="s">
        <v>878</v>
      </c>
      <c r="S9" s="215" t="s">
        <v>879</v>
      </c>
      <c r="T9" s="216" t="s">
        <v>880</v>
      </c>
      <c r="U9" s="217"/>
    </row>
    <row r="10" spans="1:21" ht="63">
      <c r="A10" s="98">
        <v>3</v>
      </c>
      <c r="B10" s="130"/>
      <c r="C10" s="211" t="s">
        <v>881</v>
      </c>
      <c r="D10" s="211" t="s">
        <v>882</v>
      </c>
      <c r="E10" s="167" t="s">
        <v>883</v>
      </c>
      <c r="F10" s="102" t="s">
        <v>139</v>
      </c>
      <c r="G10" s="178" t="s">
        <v>140</v>
      </c>
      <c r="H10" s="178" t="s">
        <v>608</v>
      </c>
      <c r="I10" s="98" t="s">
        <v>6</v>
      </c>
      <c r="J10" s="218" t="s">
        <v>884</v>
      </c>
      <c r="K10" s="218" t="s">
        <v>885</v>
      </c>
      <c r="L10" s="178" t="s">
        <v>886</v>
      </c>
      <c r="M10" s="218" t="s">
        <v>705</v>
      </c>
      <c r="N10" s="178">
        <v>50000</v>
      </c>
      <c r="O10" s="218" t="s">
        <v>706</v>
      </c>
      <c r="P10" s="178">
        <v>50000</v>
      </c>
      <c r="Q10" s="218" t="s">
        <v>887</v>
      </c>
      <c r="R10" s="130" t="s">
        <v>492</v>
      </c>
      <c r="S10" s="215" t="s">
        <v>888</v>
      </c>
      <c r="T10" s="215" t="s">
        <v>888</v>
      </c>
      <c r="U10" s="130"/>
    </row>
    <row r="11" spans="1:21" ht="141.75">
      <c r="A11" s="102">
        <v>4</v>
      </c>
      <c r="B11" s="130"/>
      <c r="C11" s="211" t="s">
        <v>889</v>
      </c>
      <c r="D11" s="211" t="s">
        <v>890</v>
      </c>
      <c r="E11" s="167" t="s">
        <v>891</v>
      </c>
      <c r="F11" s="102" t="s">
        <v>139</v>
      </c>
      <c r="G11" s="178" t="s">
        <v>140</v>
      </c>
      <c r="H11" s="178" t="s">
        <v>608</v>
      </c>
      <c r="I11" s="98" t="s">
        <v>6</v>
      </c>
      <c r="J11" s="218" t="s">
        <v>892</v>
      </c>
      <c r="K11" s="218" t="s">
        <v>885</v>
      </c>
      <c r="L11" s="178" t="s">
        <v>886</v>
      </c>
      <c r="M11" s="218" t="s">
        <v>705</v>
      </c>
      <c r="N11" s="178">
        <v>50000</v>
      </c>
      <c r="O11" s="218" t="s">
        <v>706</v>
      </c>
      <c r="P11" s="178">
        <v>50000</v>
      </c>
      <c r="Q11" s="218" t="s">
        <v>887</v>
      </c>
      <c r="R11" s="130" t="s">
        <v>492</v>
      </c>
      <c r="S11" s="215" t="s">
        <v>893</v>
      </c>
      <c r="T11" s="215" t="s">
        <v>893</v>
      </c>
      <c r="U11" s="130"/>
    </row>
    <row r="12" spans="1:21" ht="94.5">
      <c r="A12" s="98">
        <v>5</v>
      </c>
      <c r="B12" s="130"/>
      <c r="C12" s="102" t="s">
        <v>894</v>
      </c>
      <c r="D12" s="211" t="s">
        <v>895</v>
      </c>
      <c r="E12" s="167" t="s">
        <v>896</v>
      </c>
      <c r="F12" s="102" t="s">
        <v>139</v>
      </c>
      <c r="G12" s="178" t="s">
        <v>140</v>
      </c>
      <c r="H12" s="178" t="s">
        <v>608</v>
      </c>
      <c r="I12" s="98" t="s">
        <v>6</v>
      </c>
      <c r="J12" s="218" t="s">
        <v>897</v>
      </c>
      <c r="K12" s="218" t="s">
        <v>721</v>
      </c>
      <c r="L12" s="178" t="s">
        <v>898</v>
      </c>
      <c r="M12" s="218" t="s">
        <v>731</v>
      </c>
      <c r="N12" s="178">
        <v>50000</v>
      </c>
      <c r="O12" s="218" t="s">
        <v>706</v>
      </c>
      <c r="P12" s="178">
        <v>50000</v>
      </c>
      <c r="Q12" s="218" t="s">
        <v>887</v>
      </c>
      <c r="R12" s="130" t="s">
        <v>492</v>
      </c>
      <c r="S12" s="215" t="s">
        <v>899</v>
      </c>
      <c r="T12" s="215" t="s">
        <v>899</v>
      </c>
      <c r="U12" s="130"/>
    </row>
    <row r="13" spans="1:21" ht="94.5">
      <c r="A13" s="102">
        <v>6</v>
      </c>
      <c r="B13" s="130"/>
      <c r="C13" s="211" t="s">
        <v>900</v>
      </c>
      <c r="D13" s="211" t="s">
        <v>901</v>
      </c>
      <c r="E13" s="167" t="s">
        <v>774</v>
      </c>
      <c r="F13" s="102" t="s">
        <v>139</v>
      </c>
      <c r="G13" s="178" t="s">
        <v>140</v>
      </c>
      <c r="H13" s="178" t="s">
        <v>608</v>
      </c>
      <c r="I13" s="98" t="s">
        <v>6</v>
      </c>
      <c r="J13" s="218" t="s">
        <v>902</v>
      </c>
      <c r="K13" s="218" t="s">
        <v>885</v>
      </c>
      <c r="L13" s="178" t="s">
        <v>903</v>
      </c>
      <c r="M13" s="218" t="s">
        <v>731</v>
      </c>
      <c r="N13" s="178">
        <v>50000</v>
      </c>
      <c r="O13" s="218" t="s">
        <v>706</v>
      </c>
      <c r="P13" s="178">
        <v>50000</v>
      </c>
      <c r="Q13" s="218" t="s">
        <v>887</v>
      </c>
      <c r="R13" s="130" t="s">
        <v>492</v>
      </c>
      <c r="S13" s="215" t="s">
        <v>904</v>
      </c>
      <c r="T13" s="215" t="s">
        <v>904</v>
      </c>
      <c r="U13" s="130"/>
    </row>
    <row r="14" spans="1:21" ht="126">
      <c r="A14" s="98">
        <v>7</v>
      </c>
      <c r="B14" s="130"/>
      <c r="C14" s="211" t="s">
        <v>905</v>
      </c>
      <c r="D14" s="211" t="s">
        <v>906</v>
      </c>
      <c r="E14" s="167" t="s">
        <v>907</v>
      </c>
      <c r="F14" s="102" t="s">
        <v>139</v>
      </c>
      <c r="G14" s="178" t="s">
        <v>140</v>
      </c>
      <c r="H14" s="178" t="s">
        <v>608</v>
      </c>
      <c r="I14" s="98" t="s">
        <v>6</v>
      </c>
      <c r="J14" s="218" t="s">
        <v>908</v>
      </c>
      <c r="K14" s="218" t="s">
        <v>721</v>
      </c>
      <c r="L14" s="178" t="s">
        <v>909</v>
      </c>
      <c r="M14" s="218" t="s">
        <v>910</v>
      </c>
      <c r="N14" s="178">
        <v>50000</v>
      </c>
      <c r="O14" s="218" t="s">
        <v>706</v>
      </c>
      <c r="P14" s="178">
        <v>50000</v>
      </c>
      <c r="Q14" s="218" t="s">
        <v>887</v>
      </c>
      <c r="R14" s="130" t="s">
        <v>492</v>
      </c>
      <c r="S14" s="215" t="s">
        <v>911</v>
      </c>
      <c r="T14" s="215" t="s">
        <v>911</v>
      </c>
      <c r="U14" s="130"/>
    </row>
    <row r="15" spans="1:21" ht="102">
      <c r="A15" s="102">
        <v>8</v>
      </c>
      <c r="B15" s="11"/>
      <c r="C15" s="219" t="s">
        <v>912</v>
      </c>
      <c r="D15" s="219" t="s">
        <v>913</v>
      </c>
      <c r="E15" s="87" t="s">
        <v>914</v>
      </c>
      <c r="F15" s="11" t="s">
        <v>139</v>
      </c>
      <c r="G15" s="220" t="s">
        <v>31</v>
      </c>
      <c r="H15" s="221" t="s">
        <v>32</v>
      </c>
      <c r="I15" s="221" t="s">
        <v>6</v>
      </c>
      <c r="J15" s="87" t="s">
        <v>915</v>
      </c>
      <c r="K15" s="219" t="s">
        <v>916</v>
      </c>
      <c r="L15" s="87" t="s">
        <v>917</v>
      </c>
      <c r="M15" s="221" t="s">
        <v>918</v>
      </c>
      <c r="N15" s="11">
        <v>150000</v>
      </c>
      <c r="O15" s="11" t="s">
        <v>527</v>
      </c>
      <c r="P15" s="11">
        <v>50000</v>
      </c>
      <c r="Q15" s="11" t="s">
        <v>919</v>
      </c>
      <c r="R15" s="11" t="s">
        <v>460</v>
      </c>
      <c r="S15" s="222" t="s">
        <v>920</v>
      </c>
      <c r="T15" s="223" t="s">
        <v>921</v>
      </c>
      <c r="U15" s="220">
        <v>106498350</v>
      </c>
    </row>
    <row r="16" spans="1:21" ht="48">
      <c r="A16" s="98">
        <v>9</v>
      </c>
      <c r="B16" s="11"/>
      <c r="C16" s="118" t="s">
        <v>922</v>
      </c>
      <c r="D16" s="224" t="s">
        <v>923</v>
      </c>
      <c r="E16" s="118" t="s">
        <v>924</v>
      </c>
      <c r="F16" s="11" t="s">
        <v>139</v>
      </c>
      <c r="G16" s="161" t="s">
        <v>31</v>
      </c>
      <c r="H16" s="221" t="s">
        <v>32</v>
      </c>
      <c r="I16" s="221" t="s">
        <v>6</v>
      </c>
      <c r="J16" s="118" t="s">
        <v>925</v>
      </c>
      <c r="K16" s="118" t="s">
        <v>926</v>
      </c>
      <c r="L16" s="118" t="s">
        <v>925</v>
      </c>
      <c r="M16" s="118" t="s">
        <v>918</v>
      </c>
      <c r="N16" s="11">
        <v>150000</v>
      </c>
      <c r="O16" s="121" t="s">
        <v>927</v>
      </c>
      <c r="P16" s="11">
        <v>50000</v>
      </c>
      <c r="Q16" s="121" t="s">
        <v>928</v>
      </c>
      <c r="R16" s="11" t="s">
        <v>929</v>
      </c>
      <c r="S16" s="11">
        <v>61089844095</v>
      </c>
      <c r="T16" s="222" t="s">
        <v>930</v>
      </c>
      <c r="U16" s="221">
        <v>106473383</v>
      </c>
    </row>
    <row r="17" spans="1:21" ht="45">
      <c r="A17" s="102">
        <v>10</v>
      </c>
      <c r="B17" s="34"/>
      <c r="C17" s="28" t="s">
        <v>1035</v>
      </c>
      <c r="D17" s="67" t="s">
        <v>1036</v>
      </c>
      <c r="E17" s="61" t="s">
        <v>1037</v>
      </c>
      <c r="F17" s="28" t="s">
        <v>139</v>
      </c>
      <c r="G17" s="28" t="s">
        <v>31</v>
      </c>
      <c r="H17" s="61" t="s">
        <v>32</v>
      </c>
      <c r="I17" s="61" t="s">
        <v>6</v>
      </c>
      <c r="J17" s="61"/>
      <c r="K17" s="61" t="s">
        <v>926</v>
      </c>
      <c r="L17" s="61" t="s">
        <v>704</v>
      </c>
      <c r="M17" s="61" t="s">
        <v>918</v>
      </c>
      <c r="N17" s="34">
        <v>150000</v>
      </c>
      <c r="O17" s="240" t="s">
        <v>706</v>
      </c>
      <c r="P17" s="34">
        <v>50000</v>
      </c>
      <c r="Q17" s="240" t="s">
        <v>1038</v>
      </c>
      <c r="R17" s="34" t="s">
        <v>492</v>
      </c>
      <c r="S17" s="210" t="s">
        <v>1039</v>
      </c>
      <c r="T17" s="241" t="s">
        <v>1040</v>
      </c>
      <c r="U17" s="210" t="s">
        <v>1041</v>
      </c>
    </row>
    <row r="18" spans="1:21" ht="90">
      <c r="A18" s="98">
        <v>11</v>
      </c>
      <c r="B18" s="34"/>
      <c r="C18" s="61" t="s">
        <v>1042</v>
      </c>
      <c r="D18" s="67" t="s">
        <v>1043</v>
      </c>
      <c r="E18" s="61" t="s">
        <v>1044</v>
      </c>
      <c r="F18" s="28" t="s">
        <v>139</v>
      </c>
      <c r="G18" s="28" t="s">
        <v>31</v>
      </c>
      <c r="H18" s="61" t="s">
        <v>32</v>
      </c>
      <c r="I18" s="61" t="s">
        <v>6</v>
      </c>
      <c r="J18" s="61" t="s">
        <v>1045</v>
      </c>
      <c r="K18" s="61" t="s">
        <v>926</v>
      </c>
      <c r="L18" s="61" t="s">
        <v>925</v>
      </c>
      <c r="M18" s="61" t="s">
        <v>918</v>
      </c>
      <c r="N18" s="34">
        <v>150000</v>
      </c>
      <c r="O18" s="87" t="s">
        <v>1038</v>
      </c>
      <c r="P18" s="34">
        <v>50000</v>
      </c>
      <c r="Q18" s="220" t="s">
        <v>1046</v>
      </c>
      <c r="R18" s="34" t="s">
        <v>519</v>
      </c>
      <c r="S18" s="210" t="s">
        <v>1047</v>
      </c>
      <c r="T18" s="210" t="s">
        <v>1048</v>
      </c>
      <c r="U18" s="210" t="s">
        <v>1049</v>
      </c>
    </row>
    <row r="19" spans="1:21" ht="105">
      <c r="A19" s="102">
        <v>12</v>
      </c>
      <c r="B19" s="34"/>
      <c r="C19" s="520" t="s">
        <v>1343</v>
      </c>
      <c r="D19" s="520" t="s">
        <v>1344</v>
      </c>
      <c r="E19" s="520" t="s">
        <v>1345</v>
      </c>
      <c r="F19" s="520" t="s">
        <v>139</v>
      </c>
      <c r="G19" s="520" t="s">
        <v>31</v>
      </c>
      <c r="H19" s="520" t="s">
        <v>32</v>
      </c>
      <c r="I19" s="521" t="s">
        <v>6</v>
      </c>
      <c r="J19" s="520" t="s">
        <v>1346</v>
      </c>
      <c r="K19" s="520" t="s">
        <v>1347</v>
      </c>
      <c r="L19" s="520" t="s">
        <v>1348</v>
      </c>
      <c r="M19" s="520" t="s">
        <v>1349</v>
      </c>
      <c r="N19" s="34">
        <v>200000</v>
      </c>
      <c r="O19" s="520" t="s">
        <v>1350</v>
      </c>
      <c r="P19" s="34">
        <v>50000</v>
      </c>
      <c r="Q19" s="34" t="s">
        <v>1351</v>
      </c>
      <c r="R19" s="34" t="s">
        <v>929</v>
      </c>
      <c r="S19" s="522" t="s">
        <v>1352</v>
      </c>
      <c r="T19" s="239" t="s">
        <v>1353</v>
      </c>
      <c r="U19" s="523" t="s">
        <v>1354</v>
      </c>
    </row>
    <row r="20" spans="1:21" ht="105">
      <c r="A20" s="98">
        <v>13</v>
      </c>
      <c r="B20" s="34"/>
      <c r="C20" s="61" t="s">
        <v>866</v>
      </c>
      <c r="D20" s="61" t="s">
        <v>867</v>
      </c>
      <c r="E20" s="61" t="s">
        <v>712</v>
      </c>
      <c r="F20" s="520" t="s">
        <v>139</v>
      </c>
      <c r="G20" s="238" t="s">
        <v>69</v>
      </c>
      <c r="H20" s="61" t="s">
        <v>40</v>
      </c>
      <c r="I20" s="521" t="s">
        <v>6</v>
      </c>
      <c r="J20" s="234" t="s">
        <v>1355</v>
      </c>
      <c r="K20" s="61" t="s">
        <v>926</v>
      </c>
      <c r="L20" s="61" t="s">
        <v>704</v>
      </c>
      <c r="M20" s="61" t="s">
        <v>1349</v>
      </c>
      <c r="N20" s="34">
        <v>200000</v>
      </c>
      <c r="O20" s="63" t="s">
        <v>1356</v>
      </c>
      <c r="P20" s="34">
        <v>50000</v>
      </c>
      <c r="Q20" s="63" t="s">
        <v>1357</v>
      </c>
      <c r="R20" s="34" t="s">
        <v>492</v>
      </c>
      <c r="S20" s="210" t="s">
        <v>870</v>
      </c>
      <c r="T20" s="210" t="s">
        <v>871</v>
      </c>
      <c r="U20" s="237" t="s">
        <v>1358</v>
      </c>
    </row>
    <row r="21" spans="1:21" ht="120">
      <c r="A21" s="102">
        <v>14</v>
      </c>
      <c r="B21" s="34"/>
      <c r="C21" s="61" t="s">
        <v>912</v>
      </c>
      <c r="D21" s="61" t="s">
        <v>1359</v>
      </c>
      <c r="E21" s="61" t="s">
        <v>914</v>
      </c>
      <c r="F21" s="520" t="s">
        <v>139</v>
      </c>
      <c r="G21" s="200" t="s">
        <v>31</v>
      </c>
      <c r="H21" s="520" t="s">
        <v>32</v>
      </c>
      <c r="I21" s="521" t="s">
        <v>6</v>
      </c>
      <c r="J21" s="61" t="s">
        <v>915</v>
      </c>
      <c r="K21" s="61" t="s">
        <v>916</v>
      </c>
      <c r="L21" s="61" t="s">
        <v>917</v>
      </c>
      <c r="M21" s="61" t="s">
        <v>918</v>
      </c>
      <c r="N21" s="34">
        <v>150000</v>
      </c>
      <c r="O21" s="63" t="s">
        <v>1356</v>
      </c>
      <c r="P21" s="34">
        <v>50000</v>
      </c>
      <c r="Q21" s="63" t="s">
        <v>1357</v>
      </c>
      <c r="R21" s="34" t="s">
        <v>492</v>
      </c>
      <c r="S21" s="210" t="s">
        <v>920</v>
      </c>
      <c r="T21" s="210" t="s">
        <v>921</v>
      </c>
      <c r="U21" s="523" t="s">
        <v>1360</v>
      </c>
    </row>
    <row r="22" spans="1:21" ht="60">
      <c r="A22" s="98">
        <v>15</v>
      </c>
      <c r="B22" s="34"/>
      <c r="C22" s="61" t="s">
        <v>1361</v>
      </c>
      <c r="D22" s="61" t="s">
        <v>901</v>
      </c>
      <c r="E22" s="61" t="s">
        <v>1362</v>
      </c>
      <c r="F22" s="63" t="s">
        <v>139</v>
      </c>
      <c r="G22" s="238" t="s">
        <v>31</v>
      </c>
      <c r="H22" s="61" t="s">
        <v>32</v>
      </c>
      <c r="I22" s="61" t="s">
        <v>6</v>
      </c>
      <c r="J22" s="234" t="s">
        <v>1363</v>
      </c>
      <c r="K22" s="234" t="s">
        <v>1363</v>
      </c>
      <c r="L22" s="61" t="s">
        <v>704</v>
      </c>
      <c r="M22" s="61" t="s">
        <v>1349</v>
      </c>
      <c r="N22" s="34">
        <v>200000</v>
      </c>
      <c r="O22" s="34" t="s">
        <v>1364</v>
      </c>
      <c r="P22" s="34">
        <v>50000</v>
      </c>
      <c r="Q22" s="34" t="s">
        <v>1365</v>
      </c>
      <c r="R22" s="34" t="s">
        <v>1366</v>
      </c>
      <c r="S22" s="210" t="s">
        <v>1367</v>
      </c>
      <c r="T22" s="210" t="s">
        <v>904</v>
      </c>
      <c r="U22" s="237" t="s">
        <v>1368</v>
      </c>
    </row>
    <row r="23" spans="1:21" ht="60">
      <c r="A23" s="102">
        <v>16</v>
      </c>
      <c r="B23" s="34"/>
      <c r="C23" s="61" t="s">
        <v>1369</v>
      </c>
      <c r="D23" s="67" t="s">
        <v>1370</v>
      </c>
      <c r="E23" s="61" t="s">
        <v>1037</v>
      </c>
      <c r="F23" s="63" t="s">
        <v>139</v>
      </c>
      <c r="G23" s="61" t="s">
        <v>31</v>
      </c>
      <c r="H23" s="61" t="s">
        <v>32</v>
      </c>
      <c r="I23" s="61" t="s">
        <v>6</v>
      </c>
      <c r="J23" s="61" t="s">
        <v>1371</v>
      </c>
      <c r="K23" s="61" t="s">
        <v>1371</v>
      </c>
      <c r="L23" s="61" t="s">
        <v>704</v>
      </c>
      <c r="M23" s="63" t="s">
        <v>1349</v>
      </c>
      <c r="N23" s="34">
        <v>150000</v>
      </c>
      <c r="O23" s="63" t="s">
        <v>1372</v>
      </c>
      <c r="P23" s="200">
        <v>50000</v>
      </c>
      <c r="Q23" s="34" t="s">
        <v>1373</v>
      </c>
      <c r="R23" s="34" t="s">
        <v>519</v>
      </c>
      <c r="S23" s="210" t="s">
        <v>1039</v>
      </c>
      <c r="T23" s="210" t="s">
        <v>1040</v>
      </c>
      <c r="U23" s="523" t="s">
        <v>1041</v>
      </c>
    </row>
    <row r="24" spans="1:21" ht="60">
      <c r="A24" s="98">
        <v>17</v>
      </c>
      <c r="B24" s="34"/>
      <c r="C24" s="520" t="s">
        <v>1599</v>
      </c>
      <c r="D24" s="520" t="s">
        <v>1600</v>
      </c>
      <c r="E24" s="520" t="s">
        <v>1601</v>
      </c>
      <c r="F24" s="520" t="s">
        <v>139</v>
      </c>
      <c r="G24" s="520" t="s">
        <v>31</v>
      </c>
      <c r="H24" s="63" t="s">
        <v>32</v>
      </c>
      <c r="I24" s="63" t="s">
        <v>6</v>
      </c>
      <c r="J24" s="520" t="s">
        <v>1602</v>
      </c>
      <c r="K24" s="61" t="s">
        <v>926</v>
      </c>
      <c r="L24" s="61" t="s">
        <v>704</v>
      </c>
      <c r="M24" s="61" t="s">
        <v>1349</v>
      </c>
      <c r="N24" s="34">
        <v>200000</v>
      </c>
      <c r="O24" s="63" t="s">
        <v>1603</v>
      </c>
      <c r="P24" s="36">
        <v>50000</v>
      </c>
      <c r="Q24" s="34" t="s">
        <v>1604</v>
      </c>
      <c r="R24" s="34" t="s">
        <v>1366</v>
      </c>
      <c r="S24" s="522" t="s">
        <v>708</v>
      </c>
      <c r="T24" s="239" t="s">
        <v>709</v>
      </c>
      <c r="U24" s="523" t="s">
        <v>1605</v>
      </c>
    </row>
    <row r="25" spans="1:21" ht="75">
      <c r="A25" s="102">
        <v>18</v>
      </c>
      <c r="B25" s="34"/>
      <c r="C25" s="61" t="s">
        <v>1606</v>
      </c>
      <c r="D25" s="61" t="s">
        <v>1607</v>
      </c>
      <c r="E25" s="61" t="s">
        <v>1608</v>
      </c>
      <c r="F25" s="520" t="s">
        <v>139</v>
      </c>
      <c r="G25" s="200" t="s">
        <v>31</v>
      </c>
      <c r="H25" s="63" t="s">
        <v>32</v>
      </c>
      <c r="I25" s="63" t="s">
        <v>6</v>
      </c>
      <c r="J25" s="61" t="s">
        <v>1609</v>
      </c>
      <c r="K25" s="61" t="s">
        <v>926</v>
      </c>
      <c r="L25" s="61" t="s">
        <v>704</v>
      </c>
      <c r="M25" s="61" t="s">
        <v>1349</v>
      </c>
      <c r="N25" s="34">
        <v>200000</v>
      </c>
      <c r="O25" s="63" t="s">
        <v>1610</v>
      </c>
      <c r="P25" s="529">
        <v>50000</v>
      </c>
      <c r="Q25" s="34" t="s">
        <v>1611</v>
      </c>
      <c r="R25" s="34" t="s">
        <v>460</v>
      </c>
      <c r="S25" s="530" t="s">
        <v>1612</v>
      </c>
      <c r="T25" s="210" t="s">
        <v>1613</v>
      </c>
      <c r="U25" s="523" t="s">
        <v>1614</v>
      </c>
    </row>
    <row r="26" spans="1:21" ht="120">
      <c r="A26" s="98">
        <v>19</v>
      </c>
      <c r="B26" s="34"/>
      <c r="C26" s="61" t="s">
        <v>1615</v>
      </c>
      <c r="D26" s="61" t="s">
        <v>1616</v>
      </c>
      <c r="E26" s="61" t="s">
        <v>1617</v>
      </c>
      <c r="F26" s="520" t="s">
        <v>139</v>
      </c>
      <c r="G26" s="200" t="s">
        <v>31</v>
      </c>
      <c r="H26" s="63" t="s">
        <v>40</v>
      </c>
      <c r="I26" s="63" t="s">
        <v>6</v>
      </c>
      <c r="J26" s="61" t="s">
        <v>1618</v>
      </c>
      <c r="K26" s="61" t="s">
        <v>1619</v>
      </c>
      <c r="L26" s="61" t="s">
        <v>1620</v>
      </c>
      <c r="M26" s="200" t="s">
        <v>1621</v>
      </c>
      <c r="N26" s="34">
        <v>100000</v>
      </c>
      <c r="O26" s="63" t="s">
        <v>1610</v>
      </c>
      <c r="P26" s="529">
        <v>50000</v>
      </c>
      <c r="Q26" s="34" t="s">
        <v>1611</v>
      </c>
      <c r="R26" s="34" t="s">
        <v>460</v>
      </c>
      <c r="S26" s="530" t="s">
        <v>1622</v>
      </c>
      <c r="T26" s="210" t="s">
        <v>1623</v>
      </c>
      <c r="U26" s="523" t="s">
        <v>1624</v>
      </c>
    </row>
    <row r="27" spans="1:21" ht="75">
      <c r="A27" s="102">
        <v>20</v>
      </c>
      <c r="B27" s="34"/>
      <c r="C27" s="61" t="s">
        <v>1625</v>
      </c>
      <c r="D27" s="61" t="s">
        <v>1626</v>
      </c>
      <c r="E27" s="61" t="s">
        <v>1627</v>
      </c>
      <c r="F27" s="520" t="s">
        <v>139</v>
      </c>
      <c r="G27" s="200" t="s">
        <v>31</v>
      </c>
      <c r="H27" s="63" t="s">
        <v>40</v>
      </c>
      <c r="I27" s="63" t="s">
        <v>6</v>
      </c>
      <c r="J27" s="61" t="s">
        <v>1628</v>
      </c>
      <c r="K27" s="61" t="s">
        <v>926</v>
      </c>
      <c r="L27" s="61" t="s">
        <v>704</v>
      </c>
      <c r="M27" s="61" t="s">
        <v>1349</v>
      </c>
      <c r="N27" s="34">
        <v>400000</v>
      </c>
      <c r="O27" s="63" t="s">
        <v>1610</v>
      </c>
      <c r="P27" s="529">
        <v>100000</v>
      </c>
      <c r="Q27" s="34" t="s">
        <v>1611</v>
      </c>
      <c r="R27" s="34" t="s">
        <v>460</v>
      </c>
      <c r="S27" s="210" t="s">
        <v>1629</v>
      </c>
      <c r="T27" s="210" t="s">
        <v>1630</v>
      </c>
      <c r="U27" s="523" t="s">
        <v>1631</v>
      </c>
    </row>
    <row r="28" spans="1:21" ht="105">
      <c r="A28" s="98">
        <v>21</v>
      </c>
      <c r="B28" s="34"/>
      <c r="C28" s="61" t="s">
        <v>1632</v>
      </c>
      <c r="D28" s="61" t="s">
        <v>1633</v>
      </c>
      <c r="E28" s="61" t="s">
        <v>1634</v>
      </c>
      <c r="F28" s="520" t="s">
        <v>139</v>
      </c>
      <c r="G28" s="200" t="s">
        <v>31</v>
      </c>
      <c r="H28" s="63" t="s">
        <v>32</v>
      </c>
      <c r="I28" s="63" t="s">
        <v>6</v>
      </c>
      <c r="J28" s="63" t="s">
        <v>1635</v>
      </c>
      <c r="K28" s="61" t="s">
        <v>1636</v>
      </c>
      <c r="L28" s="61" t="s">
        <v>1637</v>
      </c>
      <c r="M28" s="200" t="s">
        <v>918</v>
      </c>
      <c r="N28" s="34">
        <v>150000</v>
      </c>
      <c r="O28" s="63" t="s">
        <v>1610</v>
      </c>
      <c r="P28" s="529">
        <v>50000</v>
      </c>
      <c r="Q28" s="34" t="s">
        <v>1611</v>
      </c>
      <c r="R28" s="34" t="s">
        <v>460</v>
      </c>
      <c r="S28" s="527" t="s">
        <v>1638</v>
      </c>
      <c r="T28" s="210" t="s">
        <v>1639</v>
      </c>
      <c r="U28" s="523" t="s">
        <v>1640</v>
      </c>
    </row>
    <row r="29" spans="1:21" ht="90">
      <c r="A29" s="102">
        <v>22</v>
      </c>
      <c r="B29" s="34"/>
      <c r="C29" s="61" t="s">
        <v>1641</v>
      </c>
      <c r="D29" s="61" t="s">
        <v>1642</v>
      </c>
      <c r="E29" s="61" t="s">
        <v>1643</v>
      </c>
      <c r="F29" s="520" t="s">
        <v>139</v>
      </c>
      <c r="G29" s="200" t="s">
        <v>31</v>
      </c>
      <c r="H29" s="63" t="s">
        <v>32</v>
      </c>
      <c r="I29" s="63" t="s">
        <v>6</v>
      </c>
      <c r="J29" s="61" t="s">
        <v>1644</v>
      </c>
      <c r="K29" s="61" t="s">
        <v>1619</v>
      </c>
      <c r="L29" s="61" t="s">
        <v>1645</v>
      </c>
      <c r="M29" s="200" t="s">
        <v>1349</v>
      </c>
      <c r="N29" s="34">
        <v>200000</v>
      </c>
      <c r="O29" s="63" t="s">
        <v>1610</v>
      </c>
      <c r="P29" s="529">
        <v>50000</v>
      </c>
      <c r="Q29" s="34" t="s">
        <v>1611</v>
      </c>
      <c r="R29" s="34" t="s">
        <v>460</v>
      </c>
      <c r="S29" s="210" t="s">
        <v>1646</v>
      </c>
      <c r="T29" s="210" t="s">
        <v>1647</v>
      </c>
      <c r="U29" s="523" t="s">
        <v>1648</v>
      </c>
    </row>
    <row r="30" spans="1:21" ht="105">
      <c r="A30" s="98">
        <v>23</v>
      </c>
      <c r="B30" s="34"/>
      <c r="C30" s="61" t="s">
        <v>1649</v>
      </c>
      <c r="D30" s="61" t="s">
        <v>1650</v>
      </c>
      <c r="E30" s="61" t="s">
        <v>1651</v>
      </c>
      <c r="F30" s="520" t="s">
        <v>139</v>
      </c>
      <c r="G30" s="200" t="s">
        <v>31</v>
      </c>
      <c r="H30" s="63" t="s">
        <v>40</v>
      </c>
      <c r="I30" s="63" t="s">
        <v>6</v>
      </c>
      <c r="J30" s="61" t="s">
        <v>1652</v>
      </c>
      <c r="K30" s="61" t="s">
        <v>1653</v>
      </c>
      <c r="L30" s="61" t="s">
        <v>1654</v>
      </c>
      <c r="M30" s="200" t="s">
        <v>1349</v>
      </c>
      <c r="N30" s="34">
        <v>150000</v>
      </c>
      <c r="O30" s="63" t="s">
        <v>1610</v>
      </c>
      <c r="P30" s="529">
        <v>50000</v>
      </c>
      <c r="Q30" s="34" t="s">
        <v>1611</v>
      </c>
      <c r="R30" s="34" t="s">
        <v>460</v>
      </c>
      <c r="S30" s="530" t="s">
        <v>1655</v>
      </c>
      <c r="T30" s="210" t="s">
        <v>1656</v>
      </c>
      <c r="U30" s="523" t="s">
        <v>1657</v>
      </c>
    </row>
    <row r="31" spans="1:21" ht="105">
      <c r="A31" s="102">
        <v>24</v>
      </c>
      <c r="B31" s="34"/>
      <c r="C31" s="61" t="s">
        <v>1658</v>
      </c>
      <c r="D31" s="61" t="s">
        <v>1659</v>
      </c>
      <c r="E31" s="61" t="s">
        <v>1660</v>
      </c>
      <c r="F31" s="206" t="s">
        <v>139</v>
      </c>
      <c r="G31" s="200" t="s">
        <v>31</v>
      </c>
      <c r="H31" s="63" t="s">
        <v>32</v>
      </c>
      <c r="I31" s="63" t="s">
        <v>6</v>
      </c>
      <c r="J31" s="61" t="s">
        <v>1652</v>
      </c>
      <c r="K31" s="61" t="s">
        <v>885</v>
      </c>
      <c r="L31" s="61" t="s">
        <v>1661</v>
      </c>
      <c r="M31" s="200" t="s">
        <v>918</v>
      </c>
      <c r="N31" s="34">
        <v>150000</v>
      </c>
      <c r="O31" s="238" t="s">
        <v>1554</v>
      </c>
      <c r="P31" s="529">
        <v>50000</v>
      </c>
      <c r="Q31" s="200" t="s">
        <v>1555</v>
      </c>
      <c r="R31" s="200" t="s">
        <v>1662</v>
      </c>
      <c r="S31" s="210" t="s">
        <v>1663</v>
      </c>
      <c r="T31" s="210" t="s">
        <v>1664</v>
      </c>
      <c r="U31" s="523" t="s">
        <v>1665</v>
      </c>
    </row>
    <row r="32" spans="1:21" ht="120">
      <c r="A32" s="98">
        <v>25</v>
      </c>
      <c r="B32" s="34"/>
      <c r="C32" s="61" t="s">
        <v>1666</v>
      </c>
      <c r="D32" s="61" t="s">
        <v>1667</v>
      </c>
      <c r="E32" s="61" t="s">
        <v>1668</v>
      </c>
      <c r="F32" s="200" t="s">
        <v>139</v>
      </c>
      <c r="G32" s="200" t="s">
        <v>69</v>
      </c>
      <c r="H32" s="63" t="s">
        <v>32</v>
      </c>
      <c r="I32" s="63" t="s">
        <v>6</v>
      </c>
      <c r="J32" s="61" t="s">
        <v>1669</v>
      </c>
      <c r="K32" s="61" t="s">
        <v>885</v>
      </c>
      <c r="L32" s="61" t="s">
        <v>704</v>
      </c>
      <c r="M32" s="200" t="s">
        <v>1349</v>
      </c>
      <c r="N32" s="34">
        <v>150000</v>
      </c>
      <c r="O32" s="238" t="s">
        <v>1610</v>
      </c>
      <c r="P32" s="529">
        <v>50000</v>
      </c>
      <c r="Q32" s="200" t="s">
        <v>1670</v>
      </c>
      <c r="R32" s="200" t="s">
        <v>1662</v>
      </c>
      <c r="S32" s="531" t="s">
        <v>1671</v>
      </c>
      <c r="T32" s="210" t="s">
        <v>1672</v>
      </c>
      <c r="U32" s="523" t="s">
        <v>1673</v>
      </c>
    </row>
    <row r="33" spans="1:16">
      <c r="P33">
        <f>SUM(P8:P32)</f>
        <v>1300000</v>
      </c>
    </row>
    <row r="35" spans="1:16">
      <c r="A35" t="s">
        <v>1761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23"/>
  <sheetViews>
    <sheetView topLeftCell="A16" workbookViewId="0">
      <selection activeCell="F23" sqref="F23"/>
    </sheetView>
  </sheetViews>
  <sheetFormatPr defaultRowHeight="15"/>
  <sheetData>
    <row r="1" spans="1:132" ht="26.25">
      <c r="A1" s="593" t="s">
        <v>1050</v>
      </c>
      <c r="B1" s="593"/>
      <c r="C1" s="593"/>
      <c r="D1" s="593"/>
      <c r="E1" s="593"/>
      <c r="F1" s="593"/>
      <c r="G1" s="593"/>
      <c r="H1" s="593"/>
      <c r="I1" s="593"/>
      <c r="J1" s="278"/>
      <c r="K1" s="278"/>
      <c r="L1" s="278"/>
      <c r="M1" s="278"/>
      <c r="N1" s="278"/>
      <c r="O1" s="278"/>
      <c r="P1" s="279"/>
      <c r="Q1" s="278"/>
      <c r="R1" s="278"/>
      <c r="S1" s="278"/>
      <c r="T1" s="278"/>
      <c r="U1" s="280"/>
      <c r="V1" s="280"/>
      <c r="W1" s="280"/>
      <c r="X1" s="280"/>
      <c r="Y1" s="280"/>
      <c r="Z1" s="280"/>
      <c r="AA1" s="280"/>
      <c r="AB1" s="280"/>
      <c r="AC1" s="280"/>
      <c r="AD1" s="281"/>
      <c r="AE1" s="280"/>
      <c r="AF1" s="280"/>
      <c r="AG1" s="280"/>
      <c r="AH1" s="280"/>
      <c r="AI1" s="280"/>
      <c r="AJ1" s="280"/>
      <c r="AK1" s="280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594" t="s">
        <v>1051</v>
      </c>
      <c r="CY1" s="595"/>
      <c r="CZ1" s="562"/>
      <c r="DA1" s="562"/>
      <c r="DB1" s="562"/>
      <c r="DC1" s="562"/>
      <c r="DD1" s="562"/>
      <c r="DE1" s="562"/>
      <c r="DF1" s="562"/>
      <c r="DG1" s="562"/>
      <c r="DH1" s="562"/>
      <c r="DI1" s="562"/>
      <c r="DJ1" s="562"/>
      <c r="DK1" s="562"/>
      <c r="DL1" s="562"/>
      <c r="DM1" s="256"/>
      <c r="DN1" s="256"/>
      <c r="DO1" s="256"/>
      <c r="DP1" s="256"/>
      <c r="DQ1" s="256"/>
      <c r="DR1" s="256"/>
      <c r="DS1" s="257"/>
      <c r="DT1" s="256"/>
      <c r="DU1" s="282"/>
      <c r="DV1" s="257"/>
      <c r="DW1" s="256"/>
      <c r="DX1" s="256"/>
      <c r="DY1" s="256"/>
      <c r="DZ1" s="256"/>
      <c r="EA1" s="256"/>
      <c r="EB1" s="256"/>
    </row>
    <row r="2" spans="1:132" ht="19.5" thickBot="1">
      <c r="A2" s="596" t="s">
        <v>1092</v>
      </c>
      <c r="B2" s="563"/>
      <c r="C2" s="563"/>
      <c r="D2" s="563"/>
      <c r="E2" s="563"/>
      <c r="F2" s="563"/>
      <c r="G2" s="563"/>
      <c r="H2" s="563"/>
      <c r="I2" s="563"/>
      <c r="J2" s="283"/>
      <c r="K2" s="283"/>
      <c r="L2" s="283"/>
      <c r="M2" s="283"/>
      <c r="N2" s="283"/>
      <c r="O2" s="283"/>
      <c r="P2" s="284"/>
      <c r="Q2" s="283"/>
      <c r="R2" s="283"/>
      <c r="S2" s="283"/>
      <c r="T2" s="283"/>
      <c r="U2" s="285"/>
      <c r="V2" s="285"/>
      <c r="W2" s="285"/>
      <c r="X2" s="285"/>
      <c r="Y2" s="285"/>
      <c r="Z2" s="285"/>
      <c r="AA2" s="285"/>
      <c r="AB2" s="285"/>
      <c r="AC2" s="285"/>
      <c r="AD2" s="248"/>
      <c r="AE2" s="285"/>
      <c r="AF2" s="285"/>
      <c r="AG2" s="285"/>
      <c r="AH2" s="285"/>
      <c r="AI2" s="285"/>
      <c r="AJ2" s="285"/>
      <c r="AK2" s="285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86"/>
      <c r="CY2" s="287"/>
      <c r="CZ2" s="249"/>
      <c r="DA2" s="249"/>
      <c r="DB2" s="288" t="s">
        <v>1093</v>
      </c>
      <c r="DC2" s="288"/>
      <c r="DD2" s="249"/>
      <c r="DE2" s="249"/>
      <c r="DF2" s="249"/>
      <c r="DG2" s="249"/>
      <c r="DH2" s="249"/>
      <c r="DI2" s="249"/>
      <c r="DJ2" s="249"/>
      <c r="DK2" s="249"/>
      <c r="DL2" s="249"/>
      <c r="DM2" s="256"/>
      <c r="DN2" s="256"/>
      <c r="DO2" s="256"/>
      <c r="DP2" s="256"/>
      <c r="DQ2" s="256"/>
      <c r="DR2" s="256"/>
      <c r="DS2" s="257"/>
      <c r="DT2" s="256"/>
      <c r="DU2" s="282"/>
      <c r="DV2" s="257"/>
      <c r="DW2" s="256"/>
      <c r="DX2" s="256"/>
      <c r="DY2" s="256"/>
      <c r="DZ2" s="256"/>
      <c r="EA2" s="256"/>
      <c r="EB2" s="256"/>
    </row>
    <row r="3" spans="1:132" ht="16.5" thickBot="1">
      <c r="A3" s="597" t="s">
        <v>1053</v>
      </c>
      <c r="B3" s="598" t="s">
        <v>1053</v>
      </c>
      <c r="C3" s="566" t="s">
        <v>1094</v>
      </c>
      <c r="D3" s="568" t="s">
        <v>1054</v>
      </c>
      <c r="E3" s="566" t="s">
        <v>1055</v>
      </c>
      <c r="F3" s="566" t="s">
        <v>1095</v>
      </c>
      <c r="G3" s="566" t="s">
        <v>1059</v>
      </c>
      <c r="H3" s="601" t="s">
        <v>1096</v>
      </c>
      <c r="I3" s="601" t="s">
        <v>1097</v>
      </c>
      <c r="J3" s="601" t="s">
        <v>1098</v>
      </c>
      <c r="K3" s="566" t="s">
        <v>1099</v>
      </c>
      <c r="L3" s="603" t="s">
        <v>1058</v>
      </c>
      <c r="M3" s="590" t="s">
        <v>1059</v>
      </c>
      <c r="N3" s="568" t="s">
        <v>1100</v>
      </c>
      <c r="O3" s="568" t="s">
        <v>1061</v>
      </c>
      <c r="P3" s="578" t="s">
        <v>1101</v>
      </c>
      <c r="Q3" s="581" t="s">
        <v>1063</v>
      </c>
      <c r="R3" s="582"/>
      <c r="S3" s="583"/>
      <c r="T3" s="568" t="s">
        <v>1064</v>
      </c>
      <c r="U3" s="574" t="s">
        <v>1065</v>
      </c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5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89"/>
      <c r="CY3" s="259"/>
      <c r="DS3" s="259"/>
      <c r="DU3" s="289"/>
      <c r="DV3" s="259"/>
    </row>
    <row r="4" spans="1:132" ht="26.25" thickBot="1">
      <c r="A4" s="597"/>
      <c r="B4" s="599"/>
      <c r="C4" s="600"/>
      <c r="D4" s="569"/>
      <c r="E4" s="600"/>
      <c r="F4" s="600"/>
      <c r="G4" s="600"/>
      <c r="H4" s="602"/>
      <c r="I4" s="602"/>
      <c r="J4" s="602"/>
      <c r="K4" s="600"/>
      <c r="L4" s="604"/>
      <c r="M4" s="591"/>
      <c r="N4" s="569"/>
      <c r="O4" s="569"/>
      <c r="P4" s="579"/>
      <c r="Q4" s="584"/>
      <c r="R4" s="585"/>
      <c r="S4" s="586"/>
      <c r="T4" s="569"/>
      <c r="U4" s="576" t="s">
        <v>878</v>
      </c>
      <c r="V4" s="576"/>
      <c r="W4" s="576"/>
      <c r="X4" s="576"/>
      <c r="Y4" s="576"/>
      <c r="Z4" s="576" t="s">
        <v>1066</v>
      </c>
      <c r="AA4" s="576"/>
      <c r="AB4" s="576"/>
      <c r="AC4" s="576"/>
      <c r="AD4" s="576" t="s">
        <v>929</v>
      </c>
      <c r="AE4" s="576"/>
      <c r="AF4" s="576"/>
      <c r="AG4" s="576"/>
      <c r="AH4" s="576" t="s">
        <v>1067</v>
      </c>
      <c r="AI4" s="576"/>
      <c r="AJ4" s="576"/>
      <c r="AK4" s="577"/>
      <c r="AL4" s="576" t="s">
        <v>1068</v>
      </c>
      <c r="AM4" s="576"/>
      <c r="AN4" s="576"/>
      <c r="AO4" s="577"/>
      <c r="AP4" s="576" t="s">
        <v>1069</v>
      </c>
      <c r="AQ4" s="576"/>
      <c r="AR4" s="576"/>
      <c r="AS4" s="577"/>
      <c r="AT4" s="576" t="s">
        <v>1070</v>
      </c>
      <c r="AU4" s="576"/>
      <c r="AV4" s="576"/>
      <c r="AW4" s="577"/>
      <c r="AX4" s="576" t="s">
        <v>1071</v>
      </c>
      <c r="AY4" s="576"/>
      <c r="AZ4" s="576"/>
      <c r="BA4" s="577"/>
      <c r="BB4" s="576" t="s">
        <v>1072</v>
      </c>
      <c r="BC4" s="576"/>
      <c r="BD4" s="576"/>
      <c r="BE4" s="577"/>
      <c r="BF4" s="576" t="s">
        <v>1073</v>
      </c>
      <c r="BG4" s="576"/>
      <c r="BH4" s="576"/>
      <c r="BI4" s="577"/>
      <c r="BJ4" s="576" t="s">
        <v>1074</v>
      </c>
      <c r="BK4" s="576"/>
      <c r="BL4" s="576"/>
      <c r="BM4" s="577"/>
      <c r="BN4" s="576" t="s">
        <v>1075</v>
      </c>
      <c r="BO4" s="576"/>
      <c r="BP4" s="576"/>
      <c r="BQ4" s="577"/>
      <c r="BR4" s="576" t="s">
        <v>1076</v>
      </c>
      <c r="BS4" s="576"/>
      <c r="BT4" s="576"/>
      <c r="BU4" s="577"/>
      <c r="BV4" s="576" t="s">
        <v>1077</v>
      </c>
      <c r="BW4" s="576"/>
      <c r="BX4" s="576"/>
      <c r="BY4" s="577"/>
      <c r="BZ4" s="576" t="s">
        <v>1078</v>
      </c>
      <c r="CA4" s="576"/>
      <c r="CB4" s="576"/>
      <c r="CC4" s="577"/>
      <c r="CD4" s="576" t="s">
        <v>1079</v>
      </c>
      <c r="CE4" s="576"/>
      <c r="CF4" s="576"/>
      <c r="CG4" s="577"/>
      <c r="CH4" s="576" t="s">
        <v>1080</v>
      </c>
      <c r="CI4" s="576"/>
      <c r="CJ4" s="576"/>
      <c r="CK4" s="577"/>
      <c r="CL4" s="576" t="s">
        <v>1081</v>
      </c>
      <c r="CM4" s="576"/>
      <c r="CN4" s="576"/>
      <c r="CO4" s="577"/>
      <c r="CP4" s="576" t="s">
        <v>1082</v>
      </c>
      <c r="CQ4" s="576"/>
      <c r="CR4" s="576"/>
      <c r="CS4" s="577"/>
      <c r="CT4" s="576" t="s">
        <v>1083</v>
      </c>
      <c r="CU4" s="576"/>
      <c r="CV4" s="576"/>
      <c r="CW4" s="577"/>
      <c r="CX4" s="587" t="s">
        <v>1084</v>
      </c>
      <c r="CY4" s="588"/>
      <c r="CZ4" s="588"/>
      <c r="DA4" s="589"/>
      <c r="DB4" s="606" t="s">
        <v>1102</v>
      </c>
      <c r="DC4" s="588"/>
      <c r="DD4" s="588"/>
      <c r="DE4" s="588"/>
      <c r="DF4" s="588"/>
      <c r="DG4" s="588"/>
      <c r="DH4" s="588"/>
      <c r="DI4" s="588"/>
      <c r="DJ4" s="588"/>
      <c r="DK4" s="588"/>
      <c r="DL4" s="588"/>
      <c r="DM4" s="607"/>
      <c r="DN4" s="290"/>
      <c r="DO4" s="290"/>
      <c r="DP4" s="605" t="s">
        <v>1103</v>
      </c>
      <c r="DQ4" s="605"/>
      <c r="DR4" s="605"/>
      <c r="DS4" s="291"/>
      <c r="DT4" s="290"/>
      <c r="DU4" s="292" t="s">
        <v>1104</v>
      </c>
      <c r="DV4" s="293"/>
      <c r="DW4" s="293"/>
      <c r="DX4" s="293"/>
      <c r="DY4" s="293"/>
      <c r="DZ4" s="293"/>
      <c r="EA4" s="293"/>
      <c r="EB4" s="290"/>
    </row>
    <row r="5" spans="1:132" ht="30.75" thickBot="1">
      <c r="A5" s="597"/>
      <c r="B5" s="599"/>
      <c r="C5" s="600"/>
      <c r="D5" s="570"/>
      <c r="E5" s="600"/>
      <c r="F5" s="600"/>
      <c r="G5" s="600"/>
      <c r="H5" s="602"/>
      <c r="I5" s="602"/>
      <c r="J5" s="602"/>
      <c r="K5" s="600"/>
      <c r="L5" s="604"/>
      <c r="M5" s="592"/>
      <c r="N5" s="570"/>
      <c r="O5" s="570"/>
      <c r="P5" s="580"/>
      <c r="Q5" s="262" t="s">
        <v>1085</v>
      </c>
      <c r="R5" s="263" t="s">
        <v>1086</v>
      </c>
      <c r="S5" s="263" t="s">
        <v>1087</v>
      </c>
      <c r="T5" s="570"/>
      <c r="U5" s="264" t="s">
        <v>1088</v>
      </c>
      <c r="V5" s="264" t="s">
        <v>1089</v>
      </c>
      <c r="W5" s="265" t="s">
        <v>1086</v>
      </c>
      <c r="X5" s="265" t="s">
        <v>1087</v>
      </c>
      <c r="Y5" s="263" t="s">
        <v>1085</v>
      </c>
      <c r="Z5" s="264" t="s">
        <v>1089</v>
      </c>
      <c r="AA5" s="265" t="s">
        <v>1090</v>
      </c>
      <c r="AB5" s="265" t="s">
        <v>1087</v>
      </c>
      <c r="AC5" s="263" t="s">
        <v>1085</v>
      </c>
      <c r="AD5" s="264" t="s">
        <v>1089</v>
      </c>
      <c r="AE5" s="265" t="s">
        <v>1090</v>
      </c>
      <c r="AF5" s="265" t="s">
        <v>1087</v>
      </c>
      <c r="AG5" s="263" t="s">
        <v>1085</v>
      </c>
      <c r="AH5" s="264" t="s">
        <v>1089</v>
      </c>
      <c r="AI5" s="265" t="s">
        <v>1090</v>
      </c>
      <c r="AJ5" s="265" t="s">
        <v>1087</v>
      </c>
      <c r="AK5" s="266" t="s">
        <v>1085</v>
      </c>
      <c r="AL5" s="264" t="s">
        <v>1089</v>
      </c>
      <c r="AM5" s="265" t="s">
        <v>1090</v>
      </c>
      <c r="AN5" s="265" t="s">
        <v>1087</v>
      </c>
      <c r="AO5" s="266" t="s">
        <v>1085</v>
      </c>
      <c r="AP5" s="264" t="s">
        <v>1089</v>
      </c>
      <c r="AQ5" s="265" t="s">
        <v>1090</v>
      </c>
      <c r="AR5" s="265" t="s">
        <v>1087</v>
      </c>
      <c r="AS5" s="266" t="s">
        <v>1085</v>
      </c>
      <c r="AT5" s="264" t="s">
        <v>1089</v>
      </c>
      <c r="AU5" s="265" t="s">
        <v>1090</v>
      </c>
      <c r="AV5" s="265" t="s">
        <v>1087</v>
      </c>
      <c r="AW5" s="266" t="s">
        <v>1085</v>
      </c>
      <c r="AX5" s="264" t="s">
        <v>1089</v>
      </c>
      <c r="AY5" s="265" t="s">
        <v>1090</v>
      </c>
      <c r="AZ5" s="265" t="s">
        <v>1087</v>
      </c>
      <c r="BA5" s="266" t="s">
        <v>1085</v>
      </c>
      <c r="BB5" s="264" t="s">
        <v>1089</v>
      </c>
      <c r="BC5" s="265" t="s">
        <v>1090</v>
      </c>
      <c r="BD5" s="265" t="s">
        <v>1087</v>
      </c>
      <c r="BE5" s="266" t="s">
        <v>1085</v>
      </c>
      <c r="BF5" s="264" t="s">
        <v>1089</v>
      </c>
      <c r="BG5" s="265" t="s">
        <v>1090</v>
      </c>
      <c r="BH5" s="265" t="s">
        <v>1087</v>
      </c>
      <c r="BI5" s="266" t="s">
        <v>1085</v>
      </c>
      <c r="BJ5" s="264" t="s">
        <v>1089</v>
      </c>
      <c r="BK5" s="265" t="s">
        <v>1090</v>
      </c>
      <c r="BL5" s="265" t="s">
        <v>1087</v>
      </c>
      <c r="BM5" s="266" t="s">
        <v>1085</v>
      </c>
      <c r="BN5" s="264" t="s">
        <v>1089</v>
      </c>
      <c r="BO5" s="265" t="s">
        <v>1090</v>
      </c>
      <c r="BP5" s="265" t="s">
        <v>1087</v>
      </c>
      <c r="BQ5" s="266" t="s">
        <v>1085</v>
      </c>
      <c r="BR5" s="264" t="s">
        <v>1089</v>
      </c>
      <c r="BS5" s="265" t="s">
        <v>1090</v>
      </c>
      <c r="BT5" s="265" t="s">
        <v>1087</v>
      </c>
      <c r="BU5" s="266" t="s">
        <v>1085</v>
      </c>
      <c r="BV5" s="264" t="s">
        <v>1089</v>
      </c>
      <c r="BW5" s="265" t="s">
        <v>1090</v>
      </c>
      <c r="BX5" s="265" t="s">
        <v>1087</v>
      </c>
      <c r="BY5" s="266" t="s">
        <v>1085</v>
      </c>
      <c r="BZ5" s="264" t="s">
        <v>1089</v>
      </c>
      <c r="CA5" s="265" t="s">
        <v>1090</v>
      </c>
      <c r="CB5" s="265" t="s">
        <v>1087</v>
      </c>
      <c r="CC5" s="266" t="s">
        <v>1085</v>
      </c>
      <c r="CD5" s="264" t="s">
        <v>1089</v>
      </c>
      <c r="CE5" s="265" t="s">
        <v>1090</v>
      </c>
      <c r="CF5" s="265" t="s">
        <v>1087</v>
      </c>
      <c r="CG5" s="266" t="s">
        <v>1085</v>
      </c>
      <c r="CH5" s="264" t="s">
        <v>1089</v>
      </c>
      <c r="CI5" s="265" t="s">
        <v>1090</v>
      </c>
      <c r="CJ5" s="265" t="s">
        <v>1087</v>
      </c>
      <c r="CK5" s="266" t="s">
        <v>1085</v>
      </c>
      <c r="CL5" s="264" t="s">
        <v>1089</v>
      </c>
      <c r="CM5" s="265" t="s">
        <v>1090</v>
      </c>
      <c r="CN5" s="265" t="s">
        <v>1087</v>
      </c>
      <c r="CO5" s="266" t="s">
        <v>1085</v>
      </c>
      <c r="CP5" s="264" t="s">
        <v>1089</v>
      </c>
      <c r="CQ5" s="265" t="s">
        <v>1090</v>
      </c>
      <c r="CR5" s="265" t="s">
        <v>1087</v>
      </c>
      <c r="CS5" s="266" t="s">
        <v>1085</v>
      </c>
      <c r="CT5" s="264" t="s">
        <v>1089</v>
      </c>
      <c r="CU5" s="265" t="s">
        <v>1090</v>
      </c>
      <c r="CV5" s="265" t="s">
        <v>1087</v>
      </c>
      <c r="CW5" s="267" t="s">
        <v>1085</v>
      </c>
      <c r="CX5" s="294" t="s">
        <v>32</v>
      </c>
      <c r="CY5" s="270" t="s">
        <v>1091</v>
      </c>
      <c r="CZ5" s="270" t="s">
        <v>40</v>
      </c>
      <c r="DA5" s="270" t="s">
        <v>1091</v>
      </c>
      <c r="DB5" s="295" t="s">
        <v>1105</v>
      </c>
      <c r="DC5" s="270" t="s">
        <v>1091</v>
      </c>
      <c r="DD5" s="295" t="s">
        <v>1106</v>
      </c>
      <c r="DE5" s="270" t="s">
        <v>1091</v>
      </c>
      <c r="DF5" s="295" t="s">
        <v>1107</v>
      </c>
      <c r="DG5" s="270" t="s">
        <v>1091</v>
      </c>
      <c r="DH5" s="295" t="s">
        <v>1108</v>
      </c>
      <c r="DI5" s="270" t="s">
        <v>1091</v>
      </c>
      <c r="DJ5" s="295" t="s">
        <v>1109</v>
      </c>
      <c r="DK5" s="270" t="s">
        <v>1091</v>
      </c>
      <c r="DL5" s="295" t="s">
        <v>1110</v>
      </c>
      <c r="DM5" s="296" t="s">
        <v>1091</v>
      </c>
      <c r="DN5" s="297" t="s">
        <v>1111</v>
      </c>
      <c r="DO5" s="297" t="s">
        <v>1111</v>
      </c>
      <c r="DP5" s="79" t="s">
        <v>1112</v>
      </c>
      <c r="DQ5" s="79"/>
      <c r="DR5" s="79" t="s">
        <v>1113</v>
      </c>
      <c r="DS5" s="298"/>
      <c r="DT5" s="79"/>
      <c r="DU5" s="299" t="s">
        <v>31</v>
      </c>
      <c r="DV5" s="300" t="s">
        <v>1114</v>
      </c>
      <c r="DW5" s="300" t="s">
        <v>1115</v>
      </c>
      <c r="DX5" s="300" t="s">
        <v>1114</v>
      </c>
      <c r="DY5" s="300" t="s">
        <v>79</v>
      </c>
      <c r="DZ5" s="300" t="s">
        <v>1116</v>
      </c>
      <c r="EA5" s="300" t="s">
        <v>1117</v>
      </c>
      <c r="EB5" s="79" t="s">
        <v>1118</v>
      </c>
    </row>
    <row r="6" spans="1:132">
      <c r="A6" s="597"/>
      <c r="B6" s="301">
        <v>1</v>
      </c>
      <c r="C6" s="302">
        <v>2</v>
      </c>
      <c r="D6" s="302"/>
      <c r="E6" s="302">
        <v>3</v>
      </c>
      <c r="F6" s="303">
        <v>4</v>
      </c>
      <c r="G6" s="303">
        <v>5</v>
      </c>
      <c r="H6" s="303">
        <v>6</v>
      </c>
      <c r="I6" s="303">
        <v>7</v>
      </c>
      <c r="J6" s="303">
        <v>8</v>
      </c>
      <c r="K6" s="303">
        <v>9</v>
      </c>
      <c r="L6" s="304">
        <v>10</v>
      </c>
      <c r="M6" s="305">
        <v>7</v>
      </c>
      <c r="N6" s="303">
        <v>8</v>
      </c>
      <c r="O6" s="303"/>
      <c r="P6" s="306">
        <v>9</v>
      </c>
      <c r="Q6" s="303">
        <v>10</v>
      </c>
      <c r="R6" s="303"/>
      <c r="S6" s="303"/>
      <c r="T6" s="303">
        <v>11</v>
      </c>
      <c r="U6" s="303">
        <v>6</v>
      </c>
      <c r="V6" s="303">
        <v>7</v>
      </c>
      <c r="W6" s="303">
        <v>8</v>
      </c>
      <c r="X6" s="303">
        <v>9</v>
      </c>
      <c r="Y6" s="303">
        <v>10</v>
      </c>
      <c r="Z6" s="303">
        <v>11</v>
      </c>
      <c r="AA6" s="303">
        <v>12</v>
      </c>
      <c r="AB6" s="303">
        <v>13</v>
      </c>
      <c r="AC6" s="303">
        <v>14</v>
      </c>
      <c r="AD6" s="303">
        <v>15</v>
      </c>
      <c r="AE6" s="303">
        <v>16</v>
      </c>
      <c r="AF6" s="303">
        <v>17</v>
      </c>
      <c r="AG6" s="303">
        <v>18</v>
      </c>
      <c r="AH6" s="303">
        <v>19</v>
      </c>
      <c r="AI6" s="303">
        <v>20</v>
      </c>
      <c r="AJ6" s="303">
        <v>21</v>
      </c>
      <c r="AK6" s="304">
        <v>22</v>
      </c>
      <c r="AL6" s="303">
        <v>19</v>
      </c>
      <c r="AM6" s="303">
        <v>20</v>
      </c>
      <c r="AN6" s="303">
        <v>21</v>
      </c>
      <c r="AO6" s="304">
        <v>22</v>
      </c>
      <c r="AP6" s="303">
        <v>19</v>
      </c>
      <c r="AQ6" s="303">
        <v>20</v>
      </c>
      <c r="AR6" s="303">
        <v>21</v>
      </c>
      <c r="AS6" s="304">
        <v>22</v>
      </c>
      <c r="AT6" s="303">
        <v>19</v>
      </c>
      <c r="AU6" s="303">
        <v>20</v>
      </c>
      <c r="AV6" s="303">
        <v>21</v>
      </c>
      <c r="AW6" s="304">
        <v>22</v>
      </c>
      <c r="AX6" s="303">
        <v>19</v>
      </c>
      <c r="AY6" s="303">
        <v>20</v>
      </c>
      <c r="AZ6" s="303">
        <v>21</v>
      </c>
      <c r="BA6" s="304">
        <v>22</v>
      </c>
      <c r="BB6" s="303">
        <v>19</v>
      </c>
      <c r="BC6" s="303">
        <v>20</v>
      </c>
      <c r="BD6" s="303">
        <v>21</v>
      </c>
      <c r="BE6" s="304">
        <v>22</v>
      </c>
      <c r="BF6" s="303">
        <v>19</v>
      </c>
      <c r="BG6" s="303">
        <v>20</v>
      </c>
      <c r="BH6" s="303">
        <v>21</v>
      </c>
      <c r="BI6" s="304">
        <v>22</v>
      </c>
      <c r="BJ6" s="303">
        <v>19</v>
      </c>
      <c r="BK6" s="303">
        <v>20</v>
      </c>
      <c r="BL6" s="303">
        <v>21</v>
      </c>
      <c r="BM6" s="304">
        <v>22</v>
      </c>
      <c r="BN6" s="303">
        <v>19</v>
      </c>
      <c r="BO6" s="303">
        <v>20</v>
      </c>
      <c r="BP6" s="303">
        <v>21</v>
      </c>
      <c r="BQ6" s="304">
        <v>22</v>
      </c>
      <c r="BR6" s="303">
        <v>19</v>
      </c>
      <c r="BS6" s="303">
        <v>20</v>
      </c>
      <c r="BT6" s="303">
        <v>21</v>
      </c>
      <c r="BU6" s="304">
        <v>22</v>
      </c>
      <c r="BV6" s="303">
        <v>19</v>
      </c>
      <c r="BW6" s="303">
        <v>20</v>
      </c>
      <c r="BX6" s="303">
        <v>21</v>
      </c>
      <c r="BY6" s="304">
        <v>22</v>
      </c>
      <c r="BZ6" s="303">
        <v>19</v>
      </c>
      <c r="CA6" s="303">
        <v>20</v>
      </c>
      <c r="CB6" s="303">
        <v>21</v>
      </c>
      <c r="CC6" s="304">
        <v>22</v>
      </c>
      <c r="CD6" s="303">
        <v>19</v>
      </c>
      <c r="CE6" s="303">
        <v>20</v>
      </c>
      <c r="CF6" s="303">
        <v>21</v>
      </c>
      <c r="CG6" s="304">
        <v>22</v>
      </c>
      <c r="CH6" s="303">
        <v>19</v>
      </c>
      <c r="CI6" s="303">
        <v>20</v>
      </c>
      <c r="CJ6" s="303">
        <v>21</v>
      </c>
      <c r="CK6" s="304">
        <v>22</v>
      </c>
      <c r="CL6" s="303">
        <v>19</v>
      </c>
      <c r="CM6" s="303">
        <v>20</v>
      </c>
      <c r="CN6" s="303">
        <v>21</v>
      </c>
      <c r="CO6" s="304">
        <v>22</v>
      </c>
      <c r="CP6" s="303">
        <v>19</v>
      </c>
      <c r="CQ6" s="303">
        <v>20</v>
      </c>
      <c r="CR6" s="303">
        <v>21</v>
      </c>
      <c r="CS6" s="304">
        <v>22</v>
      </c>
      <c r="CT6" s="303">
        <v>19</v>
      </c>
      <c r="CU6" s="303">
        <v>20</v>
      </c>
      <c r="CV6" s="303">
        <v>21</v>
      </c>
      <c r="CW6" s="307">
        <v>22</v>
      </c>
      <c r="CX6" s="308">
        <v>8</v>
      </c>
      <c r="CY6" s="309">
        <v>9</v>
      </c>
      <c r="CZ6" s="309">
        <v>10</v>
      </c>
      <c r="DA6" s="309">
        <v>11</v>
      </c>
      <c r="DB6" s="309">
        <v>12</v>
      </c>
      <c r="DC6" s="309">
        <v>13</v>
      </c>
      <c r="DD6" s="309">
        <v>14</v>
      </c>
      <c r="DE6" s="309">
        <v>15</v>
      </c>
      <c r="DF6" s="309">
        <v>16</v>
      </c>
      <c r="DG6" s="309">
        <v>17</v>
      </c>
      <c r="DH6" s="309">
        <v>18</v>
      </c>
      <c r="DI6" s="309">
        <v>19</v>
      </c>
      <c r="DJ6" s="309">
        <v>20</v>
      </c>
      <c r="DK6" s="309">
        <v>21</v>
      </c>
      <c r="DL6" s="309">
        <v>22</v>
      </c>
      <c r="DM6" s="310">
        <v>23</v>
      </c>
      <c r="DS6" s="259"/>
      <c r="DU6" s="289"/>
      <c r="DV6" s="259"/>
    </row>
    <row r="7" spans="1:132" ht="25.5">
      <c r="A7" s="311"/>
      <c r="B7" s="312"/>
      <c r="C7" s="18" t="s">
        <v>1119</v>
      </c>
      <c r="D7" s="18"/>
      <c r="E7" s="313"/>
      <c r="F7" s="314"/>
      <c r="G7" s="314"/>
      <c r="H7" s="314"/>
      <c r="I7" s="314"/>
      <c r="J7" s="315"/>
      <c r="K7" s="314"/>
      <c r="L7" s="316"/>
      <c r="M7" s="317"/>
      <c r="N7" s="314"/>
      <c r="O7" s="314"/>
      <c r="P7" s="318" t="s">
        <v>73</v>
      </c>
      <c r="Q7" s="314"/>
      <c r="R7" s="314"/>
      <c r="S7" s="314"/>
      <c r="T7" s="315" t="s">
        <v>73</v>
      </c>
      <c r="U7" s="314"/>
      <c r="V7" s="314"/>
      <c r="W7" s="314"/>
      <c r="X7" s="314"/>
      <c r="Y7" s="319"/>
      <c r="Z7" s="314"/>
      <c r="AA7" s="314"/>
      <c r="AB7" s="320"/>
      <c r="AC7" s="319"/>
      <c r="AD7" s="314"/>
      <c r="AE7" s="314"/>
      <c r="AF7" s="320"/>
      <c r="AG7" s="319"/>
      <c r="AH7" s="314"/>
      <c r="AI7" s="314"/>
      <c r="AJ7" s="320"/>
      <c r="AK7" s="321"/>
      <c r="AL7" s="317"/>
      <c r="AM7" s="314"/>
      <c r="AN7" s="322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25"/>
      <c r="DN7" s="323"/>
      <c r="DO7" s="323"/>
      <c r="DP7" s="79"/>
      <c r="DQ7" s="79"/>
      <c r="DR7" s="79"/>
      <c r="DS7" s="298"/>
      <c r="DT7" s="79"/>
      <c r="DU7" s="326"/>
      <c r="DV7" s="298"/>
      <c r="DW7" s="79"/>
      <c r="DX7" s="79"/>
      <c r="DY7" s="79"/>
      <c r="DZ7" s="79"/>
      <c r="EA7" s="79"/>
      <c r="EB7" s="79"/>
    </row>
    <row r="8" spans="1:132" ht="76.5">
      <c r="A8" s="311">
        <v>1</v>
      </c>
      <c r="B8" s="312">
        <v>1</v>
      </c>
      <c r="C8" s="313" t="s">
        <v>1120</v>
      </c>
      <c r="D8" s="313" t="s">
        <v>1121</v>
      </c>
      <c r="E8" s="313" t="s">
        <v>45</v>
      </c>
      <c r="F8" s="314">
        <v>40000</v>
      </c>
      <c r="G8" s="314" t="s">
        <v>1122</v>
      </c>
      <c r="H8" s="315">
        <f t="shared" ref="H8:H17" si="0">SUM(100/85*F8)-F8</f>
        <v>7058.8235294117694</v>
      </c>
      <c r="I8" s="314">
        <v>5</v>
      </c>
      <c r="J8" s="315">
        <f t="shared" ref="J8:J17" si="1">SUM((L8-F8/20))</f>
        <v>315</v>
      </c>
      <c r="K8" s="314">
        <v>20</v>
      </c>
      <c r="L8" s="316">
        <f t="shared" ref="L8:L17" si="2">SUM((F8*6*21)/(8*20*100))+(F8/20)</f>
        <v>2315</v>
      </c>
      <c r="M8" s="317" t="s">
        <v>1122</v>
      </c>
      <c r="N8" s="314">
        <v>20</v>
      </c>
      <c r="O8" s="315">
        <f t="shared" ref="O8:O17" si="3">SUM(N8*J8)</f>
        <v>6300</v>
      </c>
      <c r="P8" s="315">
        <f t="shared" ref="P8:P17" si="4">SUM(N8*L8)</f>
        <v>46300</v>
      </c>
      <c r="Q8" s="314">
        <f t="shared" ref="Q8:Q17" si="5">SUM(R8:S8)</f>
        <v>20835</v>
      </c>
      <c r="R8" s="314">
        <f t="shared" ref="R8:S17" si="6">SUM(W8,AA8,AE8,AI8,AM8,AQ8,AU8,AY8,BC8,BG8,BK8,BO8,BS8,BW8,CA8,CE8,CI8,CM8,CQ8,CU8)</f>
        <v>18630</v>
      </c>
      <c r="S8" s="314">
        <f t="shared" si="6"/>
        <v>2205</v>
      </c>
      <c r="T8" s="315">
        <f t="shared" ref="T8:T17" si="7">SUM(P8-Q8)</f>
        <v>25465</v>
      </c>
      <c r="U8" s="314" t="s">
        <v>1123</v>
      </c>
      <c r="V8" s="319" t="s">
        <v>1124</v>
      </c>
      <c r="W8" s="314">
        <v>2000</v>
      </c>
      <c r="X8" s="314">
        <v>315</v>
      </c>
      <c r="Y8" s="320">
        <f>SUM(W8:X8)</f>
        <v>2315</v>
      </c>
      <c r="Z8" s="319" t="s">
        <v>1124</v>
      </c>
      <c r="AA8" s="314">
        <v>4000</v>
      </c>
      <c r="AB8" s="314">
        <v>630</v>
      </c>
      <c r="AC8" s="320">
        <f t="shared" ref="AC8:AC17" si="8">SUM(AA8:AB8)</f>
        <v>4630</v>
      </c>
      <c r="AD8" s="327" t="s">
        <v>1125</v>
      </c>
      <c r="AE8" s="314">
        <v>4000</v>
      </c>
      <c r="AF8" s="328">
        <v>630</v>
      </c>
      <c r="AG8" s="320">
        <f>SUM(AE8:AF8)</f>
        <v>4630</v>
      </c>
      <c r="AH8" s="314" t="s">
        <v>1126</v>
      </c>
      <c r="AI8" s="320">
        <v>4000</v>
      </c>
      <c r="AJ8" s="319">
        <v>630</v>
      </c>
      <c r="AK8" s="320">
        <f>SUM(AI8:AJ8)</f>
        <v>4630</v>
      </c>
      <c r="AL8" s="317"/>
      <c r="AM8" s="320">
        <f>SUM(AK8:AL8)</f>
        <v>4630</v>
      </c>
      <c r="AN8" s="323"/>
      <c r="AO8" s="320">
        <f t="shared" ref="AO8:AO15" si="9">SUM(AM8:AN8)</f>
        <v>4630</v>
      </c>
      <c r="AP8" s="323"/>
      <c r="AQ8" s="323"/>
      <c r="AR8" s="323"/>
      <c r="AS8" s="320">
        <f t="shared" ref="AS8:AS15" si="10">SUM(AQ8:AR8)</f>
        <v>0</v>
      </c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4">
        <v>1</v>
      </c>
      <c r="CY8" s="314">
        <v>40000</v>
      </c>
      <c r="CZ8" s="314"/>
      <c r="DA8" s="314"/>
      <c r="DB8" s="314"/>
      <c r="DC8" s="314"/>
      <c r="DD8" s="314">
        <v>1</v>
      </c>
      <c r="DE8" s="314">
        <v>40000</v>
      </c>
      <c r="DF8" s="314"/>
      <c r="DG8" s="314"/>
      <c r="DH8" s="314"/>
      <c r="DI8" s="314"/>
      <c r="DJ8" s="314"/>
      <c r="DK8" s="314"/>
      <c r="DL8" s="314"/>
      <c r="DM8" s="325"/>
      <c r="DN8" s="329">
        <f t="shared" ref="DN8:DO18" si="11">SUM(DL8,DJ8,DH8,DF8,DD8,DB8)</f>
        <v>1</v>
      </c>
      <c r="DO8" s="329">
        <f t="shared" si="11"/>
        <v>40000</v>
      </c>
      <c r="DP8" s="79">
        <v>1</v>
      </c>
      <c r="DQ8" s="79">
        <v>40000</v>
      </c>
      <c r="DR8" s="79"/>
      <c r="DS8" s="298"/>
      <c r="DT8" s="79"/>
      <c r="DU8" s="326">
        <v>1</v>
      </c>
      <c r="DV8" s="298"/>
      <c r="DW8" s="79"/>
      <c r="DX8" s="79"/>
      <c r="DY8" s="79"/>
      <c r="DZ8" s="79"/>
      <c r="EA8" s="79"/>
      <c r="EB8" s="79">
        <v>40000</v>
      </c>
    </row>
    <row r="9" spans="1:132" ht="76.5">
      <c r="A9" s="311">
        <v>2</v>
      </c>
      <c r="B9" s="312">
        <v>2</v>
      </c>
      <c r="C9" s="313" t="s">
        <v>1127</v>
      </c>
      <c r="D9" s="313" t="s">
        <v>1128</v>
      </c>
      <c r="E9" s="313" t="s">
        <v>1129</v>
      </c>
      <c r="F9" s="314">
        <v>20000</v>
      </c>
      <c r="G9" s="314" t="s">
        <v>1130</v>
      </c>
      <c r="H9" s="315">
        <f t="shared" si="0"/>
        <v>3529.4117647058847</v>
      </c>
      <c r="I9" s="314">
        <v>5</v>
      </c>
      <c r="J9" s="315">
        <f t="shared" si="1"/>
        <v>157.5</v>
      </c>
      <c r="K9" s="314">
        <v>20</v>
      </c>
      <c r="L9" s="316">
        <f t="shared" si="2"/>
        <v>1157.5</v>
      </c>
      <c r="M9" s="317" t="s">
        <v>1130</v>
      </c>
      <c r="N9" s="314">
        <v>20</v>
      </c>
      <c r="O9" s="315">
        <f t="shared" si="3"/>
        <v>3150</v>
      </c>
      <c r="P9" s="315">
        <f t="shared" si="4"/>
        <v>23150</v>
      </c>
      <c r="Q9" s="314">
        <f t="shared" si="5"/>
        <v>16209</v>
      </c>
      <c r="R9" s="314">
        <f t="shared" si="6"/>
        <v>14000</v>
      </c>
      <c r="S9" s="314">
        <f t="shared" si="6"/>
        <v>2209</v>
      </c>
      <c r="T9" s="315">
        <f t="shared" si="7"/>
        <v>6941</v>
      </c>
      <c r="U9" s="327" t="s">
        <v>1131</v>
      </c>
      <c r="V9" s="319" t="s">
        <v>1125</v>
      </c>
      <c r="W9" s="314">
        <v>6000</v>
      </c>
      <c r="X9" s="314">
        <v>946</v>
      </c>
      <c r="Y9" s="320">
        <f t="shared" ref="Y9:Y16" si="12">SUM(W9:X9)</f>
        <v>6946</v>
      </c>
      <c r="Z9" s="330" t="s">
        <v>1126</v>
      </c>
      <c r="AA9" s="314">
        <v>2000</v>
      </c>
      <c r="AB9" s="314">
        <v>315</v>
      </c>
      <c r="AC9" s="320">
        <f t="shared" si="8"/>
        <v>2315</v>
      </c>
      <c r="AD9" s="330" t="s">
        <v>1126</v>
      </c>
      <c r="AE9" s="314">
        <v>1000</v>
      </c>
      <c r="AF9" s="314">
        <v>158</v>
      </c>
      <c r="AG9" s="320">
        <f>SUM(AE9:AF9)</f>
        <v>1158</v>
      </c>
      <c r="AH9" s="314" t="s">
        <v>1126</v>
      </c>
      <c r="AI9" s="320">
        <v>2000</v>
      </c>
      <c r="AJ9" s="328">
        <v>316</v>
      </c>
      <c r="AK9" s="320">
        <f>SUM(AI9:AJ9)</f>
        <v>2316</v>
      </c>
      <c r="AL9" s="331">
        <v>40519</v>
      </c>
      <c r="AM9" s="332">
        <v>3000</v>
      </c>
      <c r="AN9" s="323">
        <v>474</v>
      </c>
      <c r="AO9" s="320">
        <f t="shared" si="9"/>
        <v>3474</v>
      </c>
      <c r="AP9" s="323"/>
      <c r="AQ9" s="323"/>
      <c r="AR9" s="323"/>
      <c r="AS9" s="320">
        <f t="shared" si="10"/>
        <v>0</v>
      </c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4">
        <v>1</v>
      </c>
      <c r="CY9" s="314">
        <v>20000</v>
      </c>
      <c r="CZ9" s="314"/>
      <c r="DA9" s="314"/>
      <c r="DB9" s="314"/>
      <c r="DC9" s="314"/>
      <c r="DD9" s="314">
        <v>1</v>
      </c>
      <c r="DE9" s="314">
        <v>20000</v>
      </c>
      <c r="DF9" s="314"/>
      <c r="DG9" s="314"/>
      <c r="DH9" s="314"/>
      <c r="DI9" s="314"/>
      <c r="DJ9" s="314"/>
      <c r="DK9" s="314"/>
      <c r="DL9" s="314"/>
      <c r="DM9" s="325"/>
      <c r="DN9" s="329">
        <f t="shared" si="11"/>
        <v>1</v>
      </c>
      <c r="DO9" s="329">
        <f t="shared" si="11"/>
        <v>20000</v>
      </c>
      <c r="DP9" s="79">
        <v>1</v>
      </c>
      <c r="DQ9" s="79">
        <v>20000</v>
      </c>
      <c r="DR9" s="79"/>
      <c r="DS9" s="298"/>
      <c r="DT9" s="79"/>
      <c r="DU9" s="326">
        <v>1</v>
      </c>
      <c r="DV9" s="298"/>
      <c r="DW9" s="79"/>
      <c r="DX9" s="79"/>
      <c r="DY9" s="79"/>
      <c r="DZ9" s="79"/>
      <c r="EA9" s="79"/>
      <c r="EB9" s="79">
        <v>20000</v>
      </c>
    </row>
    <row r="10" spans="1:132" ht="63.75">
      <c r="A10" s="311">
        <v>3</v>
      </c>
      <c r="B10" s="312">
        <v>3</v>
      </c>
      <c r="C10" s="313" t="s">
        <v>1132</v>
      </c>
      <c r="D10" s="313" t="s">
        <v>1133</v>
      </c>
      <c r="E10" s="313" t="s">
        <v>1134</v>
      </c>
      <c r="F10" s="314">
        <v>20000</v>
      </c>
      <c r="G10" s="314" t="s">
        <v>1135</v>
      </c>
      <c r="H10" s="315">
        <f t="shared" si="0"/>
        <v>3529.4117647058847</v>
      </c>
      <c r="I10" s="314">
        <v>5</v>
      </c>
      <c r="J10" s="315">
        <f t="shared" si="1"/>
        <v>157.5</v>
      </c>
      <c r="K10" s="314">
        <v>20</v>
      </c>
      <c r="L10" s="316">
        <f t="shared" si="2"/>
        <v>1157.5</v>
      </c>
      <c r="M10" s="317" t="s">
        <v>1135</v>
      </c>
      <c r="N10" s="314">
        <v>20</v>
      </c>
      <c r="O10" s="315">
        <f t="shared" si="3"/>
        <v>3150</v>
      </c>
      <c r="P10" s="315">
        <f t="shared" si="4"/>
        <v>23150</v>
      </c>
      <c r="Q10" s="314">
        <f t="shared" si="5"/>
        <v>20844</v>
      </c>
      <c r="R10" s="314">
        <f t="shared" si="6"/>
        <v>18000</v>
      </c>
      <c r="S10" s="314">
        <f t="shared" si="6"/>
        <v>2844</v>
      </c>
      <c r="T10" s="315">
        <f t="shared" si="7"/>
        <v>2306</v>
      </c>
      <c r="U10" s="314" t="s">
        <v>1123</v>
      </c>
      <c r="V10" s="319" t="s">
        <v>1124</v>
      </c>
      <c r="W10" s="314">
        <v>1000</v>
      </c>
      <c r="X10" s="314">
        <v>158</v>
      </c>
      <c r="Y10" s="320">
        <f t="shared" si="12"/>
        <v>1158</v>
      </c>
      <c r="Z10" s="319" t="s">
        <v>1124</v>
      </c>
      <c r="AA10" s="314">
        <v>2000</v>
      </c>
      <c r="AB10" s="314">
        <v>316</v>
      </c>
      <c r="AC10" s="320">
        <f t="shared" si="8"/>
        <v>2316</v>
      </c>
      <c r="AD10" s="327" t="s">
        <v>1125</v>
      </c>
      <c r="AE10" s="314">
        <v>3000</v>
      </c>
      <c r="AF10" s="314">
        <v>474</v>
      </c>
      <c r="AG10" s="320">
        <f>SUM(AE10:AF10)</f>
        <v>3474</v>
      </c>
      <c r="AH10" s="314" t="s">
        <v>1126</v>
      </c>
      <c r="AI10" s="320">
        <v>1000</v>
      </c>
      <c r="AJ10" s="315">
        <v>158</v>
      </c>
      <c r="AK10" s="320">
        <f>SUM(AI10:AJ10)</f>
        <v>1158</v>
      </c>
      <c r="AL10" s="317" t="s">
        <v>1126</v>
      </c>
      <c r="AM10" s="332">
        <v>1000</v>
      </c>
      <c r="AN10" s="323">
        <v>158</v>
      </c>
      <c r="AO10" s="320">
        <f t="shared" si="9"/>
        <v>1158</v>
      </c>
      <c r="AP10" s="323" t="s">
        <v>1126</v>
      </c>
      <c r="AQ10" s="323">
        <v>10000</v>
      </c>
      <c r="AR10" s="323">
        <v>1580</v>
      </c>
      <c r="AS10" s="320">
        <f t="shared" si="10"/>
        <v>11580</v>
      </c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4">
        <v>1</v>
      </c>
      <c r="CY10" s="314">
        <v>20000</v>
      </c>
      <c r="CZ10" s="314"/>
      <c r="DA10" s="314"/>
      <c r="DB10" s="314"/>
      <c r="DC10" s="314"/>
      <c r="DD10" s="314">
        <v>1</v>
      </c>
      <c r="DE10" s="314">
        <v>20000</v>
      </c>
      <c r="DF10" s="314"/>
      <c r="DG10" s="314"/>
      <c r="DH10" s="314"/>
      <c r="DI10" s="314"/>
      <c r="DJ10" s="314"/>
      <c r="DK10" s="314"/>
      <c r="DL10" s="314"/>
      <c r="DM10" s="325"/>
      <c r="DN10" s="329">
        <f t="shared" si="11"/>
        <v>1</v>
      </c>
      <c r="DO10" s="329">
        <f t="shared" si="11"/>
        <v>20000</v>
      </c>
      <c r="DP10" s="79">
        <v>1</v>
      </c>
      <c r="DQ10" s="79">
        <v>20000</v>
      </c>
      <c r="DR10" s="79"/>
      <c r="DS10" s="298"/>
      <c r="DT10" s="79"/>
      <c r="DU10" s="326">
        <v>1</v>
      </c>
      <c r="DV10" s="298"/>
      <c r="DW10" s="79"/>
      <c r="DX10" s="79"/>
      <c r="DY10" s="79"/>
      <c r="DZ10" s="79"/>
      <c r="EA10" s="79"/>
      <c r="EB10" s="79">
        <v>20000</v>
      </c>
    </row>
    <row r="11" spans="1:132" ht="89.25">
      <c r="A11" s="311">
        <v>4</v>
      </c>
      <c r="B11" s="312">
        <v>4</v>
      </c>
      <c r="C11" s="313" t="s">
        <v>1136</v>
      </c>
      <c r="D11" s="313" t="s">
        <v>1137</v>
      </c>
      <c r="E11" s="313" t="s">
        <v>1134</v>
      </c>
      <c r="F11" s="314">
        <v>10000</v>
      </c>
      <c r="G11" s="314" t="s">
        <v>1138</v>
      </c>
      <c r="H11" s="315">
        <f t="shared" si="0"/>
        <v>1764.7058823529424</v>
      </c>
      <c r="I11" s="314">
        <v>5</v>
      </c>
      <c r="J11" s="315">
        <f t="shared" si="1"/>
        <v>78.75</v>
      </c>
      <c r="K11" s="314">
        <v>20</v>
      </c>
      <c r="L11" s="316">
        <f t="shared" si="2"/>
        <v>578.75</v>
      </c>
      <c r="M11" s="317" t="s">
        <v>1138</v>
      </c>
      <c r="N11" s="314">
        <v>20</v>
      </c>
      <c r="O11" s="315">
        <f t="shared" si="3"/>
        <v>1575</v>
      </c>
      <c r="P11" s="315">
        <f t="shared" si="4"/>
        <v>11575</v>
      </c>
      <c r="Q11" s="314">
        <f t="shared" si="5"/>
        <v>8664</v>
      </c>
      <c r="R11" s="314">
        <f t="shared" si="6"/>
        <v>8000</v>
      </c>
      <c r="S11" s="314">
        <f t="shared" si="6"/>
        <v>664</v>
      </c>
      <c r="T11" s="315">
        <f t="shared" si="7"/>
        <v>2911</v>
      </c>
      <c r="U11" s="314" t="s">
        <v>1123</v>
      </c>
      <c r="V11" s="319" t="s">
        <v>1124</v>
      </c>
      <c r="W11" s="314">
        <v>1000</v>
      </c>
      <c r="X11" s="314">
        <v>83</v>
      </c>
      <c r="Y11" s="320">
        <f t="shared" si="12"/>
        <v>1083</v>
      </c>
      <c r="Z11" s="319" t="s">
        <v>1124</v>
      </c>
      <c r="AA11" s="314">
        <v>2000</v>
      </c>
      <c r="AB11" s="314">
        <v>166</v>
      </c>
      <c r="AC11" s="320">
        <f t="shared" si="8"/>
        <v>2166</v>
      </c>
      <c r="AD11" s="327" t="s">
        <v>1125</v>
      </c>
      <c r="AE11" s="314">
        <v>2000</v>
      </c>
      <c r="AF11" s="314">
        <v>166</v>
      </c>
      <c r="AG11" s="320">
        <f>SUM(AE11:AF11)</f>
        <v>2166</v>
      </c>
      <c r="AH11" s="314" t="s">
        <v>1126</v>
      </c>
      <c r="AI11" s="320">
        <v>1000</v>
      </c>
      <c r="AJ11" s="315">
        <v>83</v>
      </c>
      <c r="AK11" s="320">
        <f t="shared" ref="AK11:AK17" si="13">SUM(AI11:AJ11)</f>
        <v>1083</v>
      </c>
      <c r="AL11" s="331">
        <v>40519</v>
      </c>
      <c r="AM11" s="332">
        <v>2000</v>
      </c>
      <c r="AN11" s="323">
        <v>166</v>
      </c>
      <c r="AO11" s="320">
        <f t="shared" si="9"/>
        <v>2166</v>
      </c>
      <c r="AP11" s="323"/>
      <c r="AQ11" s="323"/>
      <c r="AR11" s="323"/>
      <c r="AS11" s="320">
        <f t="shared" si="10"/>
        <v>0</v>
      </c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4">
        <v>1</v>
      </c>
      <c r="CY11" s="314">
        <v>10000</v>
      </c>
      <c r="CZ11" s="314"/>
      <c r="DA11" s="314"/>
      <c r="DB11" s="314"/>
      <c r="DC11" s="314"/>
      <c r="DD11" s="314">
        <v>1</v>
      </c>
      <c r="DE11" s="314">
        <v>10000</v>
      </c>
      <c r="DF11" s="314"/>
      <c r="DG11" s="314"/>
      <c r="DH11" s="314"/>
      <c r="DI11" s="314"/>
      <c r="DJ11" s="314"/>
      <c r="DK11" s="314"/>
      <c r="DL11" s="314"/>
      <c r="DM11" s="325"/>
      <c r="DN11" s="329">
        <f t="shared" si="11"/>
        <v>1</v>
      </c>
      <c r="DO11" s="329">
        <f t="shared" si="11"/>
        <v>10000</v>
      </c>
      <c r="DP11" s="79">
        <v>1</v>
      </c>
      <c r="DQ11" s="79">
        <v>10000</v>
      </c>
      <c r="DR11" s="79"/>
      <c r="DS11" s="298"/>
      <c r="DT11" s="79"/>
      <c r="DU11" s="326">
        <v>1</v>
      </c>
      <c r="DV11" s="298"/>
      <c r="DW11" s="79"/>
      <c r="DX11" s="79"/>
      <c r="DY11" s="79"/>
      <c r="DZ11" s="79"/>
      <c r="EA11" s="79"/>
      <c r="EB11" s="79">
        <v>10000</v>
      </c>
    </row>
    <row r="12" spans="1:132" ht="63.75">
      <c r="A12" s="311">
        <v>5</v>
      </c>
      <c r="B12" s="312">
        <v>5</v>
      </c>
      <c r="C12" s="313" t="s">
        <v>1139</v>
      </c>
      <c r="D12" s="313" t="s">
        <v>1140</v>
      </c>
      <c r="E12" s="313" t="s">
        <v>1141</v>
      </c>
      <c r="F12" s="314">
        <v>10000</v>
      </c>
      <c r="G12" s="314" t="s">
        <v>1142</v>
      </c>
      <c r="H12" s="315">
        <f t="shared" si="0"/>
        <v>1764.7058823529424</v>
      </c>
      <c r="I12" s="314">
        <v>5</v>
      </c>
      <c r="J12" s="315">
        <f t="shared" si="1"/>
        <v>78.75</v>
      </c>
      <c r="K12" s="314">
        <v>20</v>
      </c>
      <c r="L12" s="316">
        <f t="shared" si="2"/>
        <v>578.75</v>
      </c>
      <c r="M12" s="317" t="s">
        <v>1142</v>
      </c>
      <c r="N12" s="314">
        <v>20</v>
      </c>
      <c r="O12" s="315">
        <f t="shared" si="3"/>
        <v>1575</v>
      </c>
      <c r="P12" s="315">
        <f t="shared" si="4"/>
        <v>11575</v>
      </c>
      <c r="Q12" s="314">
        <f t="shared" si="5"/>
        <v>7581</v>
      </c>
      <c r="R12" s="314">
        <f t="shared" si="6"/>
        <v>7000</v>
      </c>
      <c r="S12" s="314">
        <f t="shared" si="6"/>
        <v>581</v>
      </c>
      <c r="T12" s="315">
        <f t="shared" si="7"/>
        <v>3994</v>
      </c>
      <c r="U12" s="314" t="s">
        <v>1123</v>
      </c>
      <c r="V12" s="319" t="s">
        <v>1124</v>
      </c>
      <c r="W12" s="314">
        <v>1000</v>
      </c>
      <c r="X12" s="314">
        <v>83</v>
      </c>
      <c r="Y12" s="320">
        <f t="shared" si="12"/>
        <v>1083</v>
      </c>
      <c r="Z12" s="319" t="s">
        <v>1124</v>
      </c>
      <c r="AA12" s="314">
        <v>2000</v>
      </c>
      <c r="AB12" s="314">
        <v>166</v>
      </c>
      <c r="AC12" s="320">
        <f t="shared" si="8"/>
        <v>2166</v>
      </c>
      <c r="AD12" s="327" t="s">
        <v>1125</v>
      </c>
      <c r="AE12" s="314">
        <v>3000</v>
      </c>
      <c r="AF12" s="314">
        <v>249</v>
      </c>
      <c r="AG12" s="320">
        <f t="shared" ref="AG12:AG17" si="14">SUM(AE12:AF12)</f>
        <v>3249</v>
      </c>
      <c r="AH12" s="314" t="s">
        <v>1126</v>
      </c>
      <c r="AI12" s="320">
        <v>1000</v>
      </c>
      <c r="AJ12" s="315">
        <v>83</v>
      </c>
      <c r="AK12" s="320">
        <f t="shared" si="13"/>
        <v>1083</v>
      </c>
      <c r="AL12" s="317"/>
      <c r="AM12" s="332"/>
      <c r="AN12" s="323"/>
      <c r="AO12" s="320">
        <f t="shared" si="9"/>
        <v>0</v>
      </c>
      <c r="AP12" s="323"/>
      <c r="AQ12" s="323"/>
      <c r="AR12" s="323"/>
      <c r="AS12" s="320">
        <f t="shared" si="10"/>
        <v>0</v>
      </c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4">
        <v>1</v>
      </c>
      <c r="CY12" s="314">
        <v>10000</v>
      </c>
      <c r="CZ12" s="314"/>
      <c r="DA12" s="314"/>
      <c r="DB12" s="314"/>
      <c r="DC12" s="314"/>
      <c r="DD12" s="314">
        <v>1</v>
      </c>
      <c r="DE12" s="314">
        <v>10000</v>
      </c>
      <c r="DF12" s="314"/>
      <c r="DG12" s="314"/>
      <c r="DH12" s="314"/>
      <c r="DI12" s="314"/>
      <c r="DJ12" s="314"/>
      <c r="DK12" s="314"/>
      <c r="DL12" s="314"/>
      <c r="DM12" s="325"/>
      <c r="DN12" s="329">
        <f t="shared" si="11"/>
        <v>1</v>
      </c>
      <c r="DO12" s="329">
        <f t="shared" si="11"/>
        <v>10000</v>
      </c>
      <c r="DP12" s="79">
        <v>1</v>
      </c>
      <c r="DQ12" s="79">
        <v>10000</v>
      </c>
      <c r="DR12" s="79"/>
      <c r="DS12" s="298"/>
      <c r="DT12" s="79"/>
      <c r="DU12" s="326">
        <v>1</v>
      </c>
      <c r="DV12" s="298"/>
      <c r="DW12" s="79"/>
      <c r="DX12" s="79"/>
      <c r="DY12" s="79"/>
      <c r="DZ12" s="79"/>
      <c r="EA12" s="79"/>
      <c r="EB12" s="79">
        <v>10000</v>
      </c>
    </row>
    <row r="13" spans="1:132" ht="76.5">
      <c r="A13" s="311">
        <v>6</v>
      </c>
      <c r="B13" s="312">
        <v>6</v>
      </c>
      <c r="C13" s="313" t="s">
        <v>1143</v>
      </c>
      <c r="D13" s="313" t="s">
        <v>1144</v>
      </c>
      <c r="E13" s="313" t="s">
        <v>1145</v>
      </c>
      <c r="F13" s="314">
        <v>20000</v>
      </c>
      <c r="G13" s="314" t="s">
        <v>1146</v>
      </c>
      <c r="H13" s="315">
        <f t="shared" si="0"/>
        <v>3529.4117647058847</v>
      </c>
      <c r="I13" s="314">
        <v>5</v>
      </c>
      <c r="J13" s="315">
        <f t="shared" si="1"/>
        <v>157.5</v>
      </c>
      <c r="K13" s="314">
        <v>20</v>
      </c>
      <c r="L13" s="316">
        <f t="shared" si="2"/>
        <v>1157.5</v>
      </c>
      <c r="M13" s="317" t="s">
        <v>1146</v>
      </c>
      <c r="N13" s="314">
        <v>20</v>
      </c>
      <c r="O13" s="315">
        <f t="shared" si="3"/>
        <v>3150</v>
      </c>
      <c r="P13" s="315">
        <f t="shared" si="4"/>
        <v>23150</v>
      </c>
      <c r="Q13" s="314">
        <f t="shared" si="5"/>
        <v>4632</v>
      </c>
      <c r="R13" s="314">
        <f t="shared" si="6"/>
        <v>4000</v>
      </c>
      <c r="S13" s="314">
        <f t="shared" si="6"/>
        <v>632</v>
      </c>
      <c r="T13" s="315">
        <f t="shared" si="7"/>
        <v>18518</v>
      </c>
      <c r="U13" s="314" t="s">
        <v>1123</v>
      </c>
      <c r="V13" s="319" t="s">
        <v>1124</v>
      </c>
      <c r="W13" s="314">
        <v>1000</v>
      </c>
      <c r="X13" s="314">
        <v>158</v>
      </c>
      <c r="Y13" s="320">
        <f t="shared" si="12"/>
        <v>1158</v>
      </c>
      <c r="Z13" s="319" t="s">
        <v>1125</v>
      </c>
      <c r="AA13" s="314">
        <v>1000</v>
      </c>
      <c r="AB13" s="314">
        <v>158</v>
      </c>
      <c r="AC13" s="320">
        <f t="shared" si="8"/>
        <v>1158</v>
      </c>
      <c r="AD13" s="314" t="s">
        <v>1126</v>
      </c>
      <c r="AE13" s="314">
        <v>1000</v>
      </c>
      <c r="AF13" s="314">
        <v>158</v>
      </c>
      <c r="AG13" s="320">
        <f t="shared" si="14"/>
        <v>1158</v>
      </c>
      <c r="AH13" s="330">
        <v>40519</v>
      </c>
      <c r="AI13" s="320">
        <v>1000</v>
      </c>
      <c r="AJ13" s="315">
        <v>158</v>
      </c>
      <c r="AK13" s="320">
        <f t="shared" si="13"/>
        <v>1158</v>
      </c>
      <c r="AL13" s="317"/>
      <c r="AM13" s="332"/>
      <c r="AN13" s="323"/>
      <c r="AO13" s="320">
        <f t="shared" si="9"/>
        <v>0</v>
      </c>
      <c r="AP13" s="323"/>
      <c r="AQ13" s="323"/>
      <c r="AR13" s="323"/>
      <c r="AS13" s="320">
        <f t="shared" si="10"/>
        <v>0</v>
      </c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4">
        <v>1</v>
      </c>
      <c r="CY13" s="314">
        <v>20000</v>
      </c>
      <c r="CZ13" s="314"/>
      <c r="DA13" s="314"/>
      <c r="DB13" s="314"/>
      <c r="DC13" s="314"/>
      <c r="DD13" s="314" t="s">
        <v>73</v>
      </c>
      <c r="DE13" s="314"/>
      <c r="DF13" s="314">
        <v>1</v>
      </c>
      <c r="DG13" s="314">
        <v>20000</v>
      </c>
      <c r="DH13" s="314"/>
      <c r="DI13" s="314"/>
      <c r="DJ13" s="314"/>
      <c r="DK13" s="314"/>
      <c r="DL13" s="314"/>
      <c r="DM13" s="325"/>
      <c r="DN13" s="329">
        <f t="shared" si="11"/>
        <v>1</v>
      </c>
      <c r="DO13" s="329">
        <f t="shared" si="11"/>
        <v>20000</v>
      </c>
      <c r="DP13" s="79">
        <v>1</v>
      </c>
      <c r="DQ13" s="79">
        <v>20000</v>
      </c>
      <c r="DR13" s="79"/>
      <c r="DS13" s="298"/>
      <c r="DT13" s="79"/>
      <c r="DU13" s="326">
        <v>1</v>
      </c>
      <c r="DV13" s="298"/>
      <c r="DW13" s="79"/>
      <c r="DX13" s="79"/>
      <c r="DY13" s="79"/>
      <c r="DZ13" s="79"/>
      <c r="EA13" s="79"/>
      <c r="EB13" s="79">
        <v>20000</v>
      </c>
    </row>
    <row r="14" spans="1:132" ht="63.75">
      <c r="A14" s="311">
        <v>7</v>
      </c>
      <c r="B14" s="312">
        <v>7</v>
      </c>
      <c r="C14" s="313" t="s">
        <v>1147</v>
      </c>
      <c r="D14" s="313" t="s">
        <v>1148</v>
      </c>
      <c r="E14" s="313" t="s">
        <v>1149</v>
      </c>
      <c r="F14" s="314">
        <v>20000</v>
      </c>
      <c r="G14" s="314" t="s">
        <v>1150</v>
      </c>
      <c r="H14" s="315">
        <f t="shared" si="0"/>
        <v>3529.4117647058847</v>
      </c>
      <c r="I14" s="314">
        <v>5</v>
      </c>
      <c r="J14" s="315">
        <f t="shared" si="1"/>
        <v>157.5</v>
      </c>
      <c r="K14" s="314">
        <v>20</v>
      </c>
      <c r="L14" s="316">
        <f t="shared" si="2"/>
        <v>1157.5</v>
      </c>
      <c r="M14" s="317" t="s">
        <v>1150</v>
      </c>
      <c r="N14" s="314">
        <v>20</v>
      </c>
      <c r="O14" s="315">
        <f t="shared" si="3"/>
        <v>3150</v>
      </c>
      <c r="P14" s="315">
        <f t="shared" si="4"/>
        <v>23150</v>
      </c>
      <c r="Q14" s="314">
        <f t="shared" si="5"/>
        <v>14950</v>
      </c>
      <c r="R14" s="314">
        <f t="shared" si="6"/>
        <v>13000</v>
      </c>
      <c r="S14" s="314">
        <f t="shared" si="6"/>
        <v>1950</v>
      </c>
      <c r="T14" s="315">
        <f t="shared" si="7"/>
        <v>8200</v>
      </c>
      <c r="U14" s="314" t="s">
        <v>1123</v>
      </c>
      <c r="V14" s="319" t="s">
        <v>1124</v>
      </c>
      <c r="W14" s="314">
        <v>1000</v>
      </c>
      <c r="X14" s="314">
        <v>158</v>
      </c>
      <c r="Y14" s="320">
        <f t="shared" si="12"/>
        <v>1158</v>
      </c>
      <c r="Z14" s="319" t="s">
        <v>1125</v>
      </c>
      <c r="AA14" s="314">
        <v>2000</v>
      </c>
      <c r="AB14" s="314">
        <v>316</v>
      </c>
      <c r="AC14" s="320">
        <f t="shared" si="8"/>
        <v>2316</v>
      </c>
      <c r="AD14" s="314" t="s">
        <v>1126</v>
      </c>
      <c r="AE14" s="314">
        <v>1000</v>
      </c>
      <c r="AF14" s="314">
        <v>160</v>
      </c>
      <c r="AG14" s="320">
        <f t="shared" si="14"/>
        <v>1160</v>
      </c>
      <c r="AH14" s="314" t="s">
        <v>1126</v>
      </c>
      <c r="AI14" s="320">
        <v>1000</v>
      </c>
      <c r="AJ14" s="315">
        <v>158</v>
      </c>
      <c r="AK14" s="320">
        <f t="shared" si="13"/>
        <v>1158</v>
      </c>
      <c r="AL14" s="317" t="s">
        <v>1126</v>
      </c>
      <c r="AM14" s="332">
        <v>1000</v>
      </c>
      <c r="AN14" s="323">
        <v>158</v>
      </c>
      <c r="AO14" s="320">
        <f t="shared" si="9"/>
        <v>1158</v>
      </c>
      <c r="AP14" s="333">
        <v>40519</v>
      </c>
      <c r="AQ14" s="323">
        <v>7000</v>
      </c>
      <c r="AR14" s="323">
        <v>1000</v>
      </c>
      <c r="AS14" s="320">
        <f t="shared" si="10"/>
        <v>8000</v>
      </c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4">
        <v>1</v>
      </c>
      <c r="CY14" s="314">
        <v>20000</v>
      </c>
      <c r="CZ14" s="314"/>
      <c r="DA14" s="314"/>
      <c r="DB14" s="314"/>
      <c r="DC14" s="314"/>
      <c r="DD14" s="314">
        <v>1</v>
      </c>
      <c r="DE14" s="314">
        <v>20000</v>
      </c>
      <c r="DF14" s="314"/>
      <c r="DG14" s="314"/>
      <c r="DH14" s="314"/>
      <c r="DI14" s="314"/>
      <c r="DJ14" s="314"/>
      <c r="DK14" s="314"/>
      <c r="DL14" s="314"/>
      <c r="DM14" s="325"/>
      <c r="DN14" s="329">
        <f t="shared" si="11"/>
        <v>1</v>
      </c>
      <c r="DO14" s="329">
        <f t="shared" si="11"/>
        <v>20000</v>
      </c>
      <c r="DP14" s="79">
        <v>1</v>
      </c>
      <c r="DQ14" s="79">
        <v>20000</v>
      </c>
      <c r="DR14" s="79"/>
      <c r="DS14" s="298"/>
      <c r="DT14" s="79"/>
      <c r="DU14" s="326">
        <v>1</v>
      </c>
      <c r="DV14" s="298"/>
      <c r="DW14" s="79"/>
      <c r="DX14" s="79"/>
      <c r="DY14" s="79"/>
      <c r="DZ14" s="79"/>
      <c r="EA14" s="79"/>
      <c r="EB14" s="79">
        <v>20000</v>
      </c>
    </row>
    <row r="15" spans="1:132" ht="38.25">
      <c r="A15" s="311">
        <v>8</v>
      </c>
      <c r="B15" s="312">
        <v>8</v>
      </c>
      <c r="C15" s="313" t="s">
        <v>1151</v>
      </c>
      <c r="D15" s="313" t="s">
        <v>1152</v>
      </c>
      <c r="E15" s="313" t="s">
        <v>1153</v>
      </c>
      <c r="F15" s="314">
        <v>30000</v>
      </c>
      <c r="G15" s="314" t="s">
        <v>1154</v>
      </c>
      <c r="H15" s="315">
        <f t="shared" si="0"/>
        <v>5294.1176470588252</v>
      </c>
      <c r="I15" s="314">
        <v>5</v>
      </c>
      <c r="J15" s="315">
        <f t="shared" si="1"/>
        <v>236.25</v>
      </c>
      <c r="K15" s="314">
        <v>20</v>
      </c>
      <c r="L15" s="316">
        <f t="shared" si="2"/>
        <v>1736.25</v>
      </c>
      <c r="M15" s="317" t="s">
        <v>1154</v>
      </c>
      <c r="N15" s="314">
        <v>20</v>
      </c>
      <c r="O15" s="315">
        <f t="shared" si="3"/>
        <v>4725</v>
      </c>
      <c r="P15" s="315">
        <f t="shared" si="4"/>
        <v>34725</v>
      </c>
      <c r="Q15" s="314">
        <f t="shared" si="5"/>
        <v>3472</v>
      </c>
      <c r="R15" s="314">
        <f t="shared" si="6"/>
        <v>3000</v>
      </c>
      <c r="S15" s="314">
        <f t="shared" si="6"/>
        <v>472</v>
      </c>
      <c r="T15" s="315">
        <f t="shared" si="7"/>
        <v>31253</v>
      </c>
      <c r="U15" s="314" t="s">
        <v>1155</v>
      </c>
      <c r="V15" s="319" t="s">
        <v>1124</v>
      </c>
      <c r="W15" s="314">
        <v>1500</v>
      </c>
      <c r="X15" s="314">
        <v>236</v>
      </c>
      <c r="Y15" s="320">
        <f t="shared" si="12"/>
        <v>1736</v>
      </c>
      <c r="Z15" s="319">
        <v>40519</v>
      </c>
      <c r="AA15" s="314">
        <v>1500</v>
      </c>
      <c r="AB15" s="314">
        <v>236</v>
      </c>
      <c r="AC15" s="320">
        <f t="shared" si="8"/>
        <v>1736</v>
      </c>
      <c r="AD15" s="314"/>
      <c r="AE15" s="314"/>
      <c r="AF15" s="314"/>
      <c r="AG15" s="320">
        <f t="shared" si="14"/>
        <v>0</v>
      </c>
      <c r="AH15" s="314"/>
      <c r="AI15" s="320"/>
      <c r="AJ15" s="314"/>
      <c r="AK15" s="320">
        <f t="shared" si="13"/>
        <v>0</v>
      </c>
      <c r="AL15" s="317"/>
      <c r="AM15" s="332"/>
      <c r="AN15" s="323"/>
      <c r="AO15" s="320">
        <f t="shared" si="9"/>
        <v>0</v>
      </c>
      <c r="AP15" s="323"/>
      <c r="AQ15" s="323"/>
      <c r="AR15" s="323"/>
      <c r="AS15" s="320">
        <f t="shared" si="10"/>
        <v>0</v>
      </c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4">
        <v>1</v>
      </c>
      <c r="CY15" s="314">
        <v>30000</v>
      </c>
      <c r="CZ15" s="314"/>
      <c r="DA15" s="314"/>
      <c r="DB15" s="314"/>
      <c r="DC15" s="314"/>
      <c r="DD15" s="314">
        <v>1</v>
      </c>
      <c r="DE15" s="314">
        <v>30000</v>
      </c>
      <c r="DF15" s="314"/>
      <c r="DG15" s="314"/>
      <c r="DH15" s="314"/>
      <c r="DI15" s="314"/>
      <c r="DJ15" s="314"/>
      <c r="DK15" s="314"/>
      <c r="DL15" s="314"/>
      <c r="DM15" s="325"/>
      <c r="DN15" s="329">
        <f t="shared" si="11"/>
        <v>1</v>
      </c>
      <c r="DO15" s="329">
        <f t="shared" si="11"/>
        <v>30000</v>
      </c>
      <c r="DP15" s="79">
        <v>1</v>
      </c>
      <c r="DQ15" s="79">
        <v>30000</v>
      </c>
      <c r="DR15" s="79"/>
      <c r="DS15" s="298"/>
      <c r="DT15" s="79"/>
      <c r="DU15" s="326">
        <v>1</v>
      </c>
      <c r="DV15" s="298"/>
      <c r="DW15" s="79"/>
      <c r="DX15" s="79"/>
      <c r="DY15" s="79"/>
      <c r="DZ15" s="79"/>
      <c r="EA15" s="79"/>
      <c r="EB15" s="79">
        <v>30000</v>
      </c>
    </row>
    <row r="16" spans="1:132" ht="51">
      <c r="A16" s="311">
        <v>9</v>
      </c>
      <c r="B16" s="312">
        <v>9</v>
      </c>
      <c r="C16" s="313" t="s">
        <v>1156</v>
      </c>
      <c r="D16" s="313" t="s">
        <v>1157</v>
      </c>
      <c r="E16" s="313" t="s">
        <v>1153</v>
      </c>
      <c r="F16" s="314">
        <v>20000</v>
      </c>
      <c r="G16" s="314" t="s">
        <v>1158</v>
      </c>
      <c r="H16" s="315">
        <f t="shared" si="0"/>
        <v>3529.4117647058847</v>
      </c>
      <c r="I16" s="314">
        <v>5</v>
      </c>
      <c r="J16" s="315">
        <f t="shared" si="1"/>
        <v>157.5</v>
      </c>
      <c r="K16" s="314">
        <v>20</v>
      </c>
      <c r="L16" s="316">
        <f t="shared" si="2"/>
        <v>1157.5</v>
      </c>
      <c r="M16" s="317" t="s">
        <v>1158</v>
      </c>
      <c r="N16" s="314">
        <v>20</v>
      </c>
      <c r="O16" s="315">
        <f t="shared" si="3"/>
        <v>3150</v>
      </c>
      <c r="P16" s="315">
        <f t="shared" si="4"/>
        <v>23150</v>
      </c>
      <c r="Q16" s="314">
        <f t="shared" si="5"/>
        <v>23160</v>
      </c>
      <c r="R16" s="314">
        <f t="shared" si="6"/>
        <v>20000</v>
      </c>
      <c r="S16" s="314">
        <f t="shared" si="6"/>
        <v>3160</v>
      </c>
      <c r="T16" s="315">
        <f t="shared" si="7"/>
        <v>-10</v>
      </c>
      <c r="U16" s="314" t="s">
        <v>1159</v>
      </c>
      <c r="V16" s="319" t="s">
        <v>1124</v>
      </c>
      <c r="W16" s="314">
        <v>2000</v>
      </c>
      <c r="X16" s="314">
        <v>316</v>
      </c>
      <c r="Y16" s="320">
        <f t="shared" si="12"/>
        <v>2316</v>
      </c>
      <c r="Z16" s="319" t="s">
        <v>1125</v>
      </c>
      <c r="AA16" s="314">
        <v>3000</v>
      </c>
      <c r="AB16" s="314">
        <v>474</v>
      </c>
      <c r="AC16" s="320">
        <f t="shared" si="8"/>
        <v>3474</v>
      </c>
      <c r="AD16" s="314" t="s">
        <v>1126</v>
      </c>
      <c r="AE16" s="314">
        <v>5000</v>
      </c>
      <c r="AF16" s="314">
        <v>790</v>
      </c>
      <c r="AG16" s="320">
        <f t="shared" si="14"/>
        <v>5790</v>
      </c>
      <c r="AH16" s="314" t="s">
        <v>1126</v>
      </c>
      <c r="AI16" s="320">
        <v>1000</v>
      </c>
      <c r="AJ16" s="314">
        <v>158</v>
      </c>
      <c r="AK16" s="320">
        <f t="shared" si="13"/>
        <v>1158</v>
      </c>
      <c r="AL16" s="317" t="s">
        <v>1126</v>
      </c>
      <c r="AM16" s="332">
        <v>6000</v>
      </c>
      <c r="AN16" s="323">
        <v>948</v>
      </c>
      <c r="AO16" s="320">
        <f>SUM(AM16:AN16)</f>
        <v>6948</v>
      </c>
      <c r="AP16" s="323" t="s">
        <v>1126</v>
      </c>
      <c r="AQ16" s="323">
        <v>3000</v>
      </c>
      <c r="AR16" s="323">
        <v>474</v>
      </c>
      <c r="AS16" s="320">
        <f>SUM(AQ16:AR16)</f>
        <v>3474</v>
      </c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4">
        <v>1</v>
      </c>
      <c r="CY16" s="314">
        <v>20000</v>
      </c>
      <c r="CZ16" s="314"/>
      <c r="DA16" s="314"/>
      <c r="DB16" s="314"/>
      <c r="DC16" s="314"/>
      <c r="DD16" s="314">
        <v>1</v>
      </c>
      <c r="DE16" s="314">
        <v>20000</v>
      </c>
      <c r="DF16" s="314"/>
      <c r="DG16" s="314"/>
      <c r="DH16" s="314"/>
      <c r="DI16" s="314"/>
      <c r="DJ16" s="314"/>
      <c r="DK16" s="314"/>
      <c r="DL16" s="314"/>
      <c r="DM16" s="325"/>
      <c r="DN16" s="329">
        <f t="shared" si="11"/>
        <v>1</v>
      </c>
      <c r="DO16" s="329">
        <f t="shared" si="11"/>
        <v>20000</v>
      </c>
      <c r="DP16" s="79"/>
      <c r="DQ16" s="79"/>
      <c r="DR16" s="79">
        <v>1</v>
      </c>
      <c r="DS16" s="298">
        <v>20000</v>
      </c>
      <c r="DT16" s="79"/>
      <c r="DU16" s="326">
        <v>1</v>
      </c>
      <c r="DV16" s="298"/>
      <c r="DW16" s="79"/>
      <c r="DX16" s="79"/>
      <c r="DY16" s="79"/>
      <c r="DZ16" s="79"/>
      <c r="EA16" s="79"/>
      <c r="EB16" s="79">
        <v>20000</v>
      </c>
    </row>
    <row r="17" spans="1:132" ht="51">
      <c r="A17" s="311">
        <v>10</v>
      </c>
      <c r="B17" s="312">
        <v>10</v>
      </c>
      <c r="C17" s="313" t="s">
        <v>1160</v>
      </c>
      <c r="D17" s="313" t="s">
        <v>1161</v>
      </c>
      <c r="E17" s="313" t="s">
        <v>1162</v>
      </c>
      <c r="F17" s="314">
        <v>30000</v>
      </c>
      <c r="G17" s="314" t="s">
        <v>1163</v>
      </c>
      <c r="H17" s="315">
        <f t="shared" si="0"/>
        <v>5294.1176470588252</v>
      </c>
      <c r="I17" s="314">
        <v>5</v>
      </c>
      <c r="J17" s="315">
        <f t="shared" si="1"/>
        <v>236.25</v>
      </c>
      <c r="K17" s="314">
        <v>20</v>
      </c>
      <c r="L17" s="316">
        <f t="shared" si="2"/>
        <v>1736.25</v>
      </c>
      <c r="M17" s="317" t="s">
        <v>1163</v>
      </c>
      <c r="N17" s="314">
        <v>20</v>
      </c>
      <c r="O17" s="315">
        <f t="shared" si="3"/>
        <v>4725</v>
      </c>
      <c r="P17" s="315">
        <f t="shared" si="4"/>
        <v>34725</v>
      </c>
      <c r="Q17" s="314">
        <f t="shared" si="5"/>
        <v>0</v>
      </c>
      <c r="R17" s="314">
        <f t="shared" si="6"/>
        <v>0</v>
      </c>
      <c r="S17" s="314">
        <f t="shared" si="6"/>
        <v>0</v>
      </c>
      <c r="T17" s="315">
        <f t="shared" si="7"/>
        <v>34725</v>
      </c>
      <c r="U17" s="314" t="s">
        <v>1123</v>
      </c>
      <c r="V17" s="319"/>
      <c r="W17" s="314"/>
      <c r="X17" s="314"/>
      <c r="Y17" s="320"/>
      <c r="Z17" s="319"/>
      <c r="AA17" s="314"/>
      <c r="AB17" s="314"/>
      <c r="AC17" s="320">
        <f t="shared" si="8"/>
        <v>0</v>
      </c>
      <c r="AD17" s="314"/>
      <c r="AE17" s="314"/>
      <c r="AF17" s="314"/>
      <c r="AG17" s="320">
        <f t="shared" si="14"/>
        <v>0</v>
      </c>
      <c r="AH17" s="314"/>
      <c r="AI17" s="320"/>
      <c r="AJ17" s="314"/>
      <c r="AK17" s="320">
        <f t="shared" si="13"/>
        <v>0</v>
      </c>
      <c r="AL17" s="317"/>
      <c r="AM17" s="332"/>
      <c r="AN17" s="323"/>
      <c r="AO17" s="320">
        <f>SUM(AM17:AN17)</f>
        <v>0</v>
      </c>
      <c r="AP17" s="323"/>
      <c r="AQ17" s="323"/>
      <c r="AR17" s="323"/>
      <c r="AS17" s="320">
        <f>SUM(AQ17:AR17)</f>
        <v>0</v>
      </c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4">
        <v>1</v>
      </c>
      <c r="CY17" s="314">
        <v>30000</v>
      </c>
      <c r="CZ17" s="314"/>
      <c r="DA17" s="314"/>
      <c r="DB17" s="314"/>
      <c r="DC17" s="314"/>
      <c r="DD17" s="314">
        <v>1</v>
      </c>
      <c r="DE17" s="314">
        <v>30000</v>
      </c>
      <c r="DF17" s="314"/>
      <c r="DG17" s="314"/>
      <c r="DH17" s="314"/>
      <c r="DI17" s="314"/>
      <c r="DJ17" s="314"/>
      <c r="DK17" s="314"/>
      <c r="DL17" s="314"/>
      <c r="DM17" s="325"/>
      <c r="DN17" s="329">
        <f t="shared" si="11"/>
        <v>1</v>
      </c>
      <c r="DO17" s="329">
        <f t="shared" si="11"/>
        <v>30000</v>
      </c>
      <c r="DP17" s="79">
        <v>1</v>
      </c>
      <c r="DQ17" s="79">
        <v>30000</v>
      </c>
      <c r="DR17" s="79"/>
      <c r="DS17" s="298"/>
      <c r="DT17" s="79"/>
      <c r="DU17" s="326">
        <v>1</v>
      </c>
      <c r="DV17" s="298"/>
      <c r="DW17" s="79"/>
      <c r="DX17" s="79"/>
      <c r="DY17" s="79"/>
      <c r="DZ17" s="79"/>
      <c r="EA17" s="79"/>
      <c r="EB17" s="79">
        <v>30000</v>
      </c>
    </row>
    <row r="18" spans="1:132">
      <c r="A18" s="334"/>
      <c r="B18" s="335"/>
      <c r="C18" s="336" t="s">
        <v>1085</v>
      </c>
      <c r="D18" s="336"/>
      <c r="E18" s="337"/>
      <c r="F18" s="338">
        <f>SUM(F8:F17)</f>
        <v>220000</v>
      </c>
      <c r="G18" s="339"/>
      <c r="H18" s="338">
        <f>SUM(H8:H17)</f>
        <v>38823.529411764728</v>
      </c>
      <c r="I18" s="315"/>
      <c r="J18" s="338">
        <f>SUM(J8:J17)</f>
        <v>1732.5</v>
      </c>
      <c r="K18" s="339"/>
      <c r="L18" s="338">
        <f>SUM(L8:L17)</f>
        <v>12732.5</v>
      </c>
      <c r="M18" s="340"/>
      <c r="N18" s="338">
        <f t="shared" ref="N18:CA18" si="15">SUM(N8:N17)</f>
        <v>200</v>
      </c>
      <c r="O18" s="338">
        <f t="shared" si="15"/>
        <v>34650</v>
      </c>
      <c r="P18" s="338">
        <f t="shared" si="15"/>
        <v>254650</v>
      </c>
      <c r="Q18" s="341">
        <f t="shared" si="15"/>
        <v>120347</v>
      </c>
      <c r="R18" s="341">
        <f t="shared" si="15"/>
        <v>105630</v>
      </c>
      <c r="S18" s="341">
        <f t="shared" si="15"/>
        <v>14717</v>
      </c>
      <c r="T18" s="341">
        <f t="shared" si="15"/>
        <v>134303</v>
      </c>
      <c r="U18" s="341">
        <f t="shared" si="15"/>
        <v>0</v>
      </c>
      <c r="V18" s="341">
        <f t="shared" si="15"/>
        <v>0</v>
      </c>
      <c r="W18" s="341">
        <f t="shared" si="15"/>
        <v>16500</v>
      </c>
      <c r="X18" s="341">
        <f t="shared" si="15"/>
        <v>2453</v>
      </c>
      <c r="Y18" s="341">
        <f t="shared" si="15"/>
        <v>18953</v>
      </c>
      <c r="Z18" s="341">
        <f t="shared" si="15"/>
        <v>40519</v>
      </c>
      <c r="AA18" s="341">
        <f t="shared" si="15"/>
        <v>19500</v>
      </c>
      <c r="AB18" s="341">
        <f t="shared" si="15"/>
        <v>2777</v>
      </c>
      <c r="AC18" s="341">
        <f t="shared" si="15"/>
        <v>22277</v>
      </c>
      <c r="AD18" s="341">
        <f t="shared" si="15"/>
        <v>0</v>
      </c>
      <c r="AE18" s="341">
        <f t="shared" si="15"/>
        <v>20000</v>
      </c>
      <c r="AF18" s="341">
        <f t="shared" si="15"/>
        <v>2785</v>
      </c>
      <c r="AG18" s="341">
        <f t="shared" si="15"/>
        <v>22785</v>
      </c>
      <c r="AH18" s="341">
        <f t="shared" si="15"/>
        <v>40519</v>
      </c>
      <c r="AI18" s="341">
        <f t="shared" si="15"/>
        <v>12000</v>
      </c>
      <c r="AJ18" s="341">
        <f t="shared" si="15"/>
        <v>1744</v>
      </c>
      <c r="AK18" s="341">
        <f t="shared" si="15"/>
        <v>13744</v>
      </c>
      <c r="AL18" s="341">
        <f t="shared" si="15"/>
        <v>81038</v>
      </c>
      <c r="AM18" s="341">
        <f t="shared" si="15"/>
        <v>17630</v>
      </c>
      <c r="AN18" s="341">
        <f t="shared" si="15"/>
        <v>1904</v>
      </c>
      <c r="AO18" s="341">
        <f t="shared" si="15"/>
        <v>19534</v>
      </c>
      <c r="AP18" s="341">
        <f t="shared" si="15"/>
        <v>40519</v>
      </c>
      <c r="AQ18" s="341">
        <f t="shared" si="15"/>
        <v>20000</v>
      </c>
      <c r="AR18" s="341">
        <f t="shared" si="15"/>
        <v>3054</v>
      </c>
      <c r="AS18" s="341">
        <f t="shared" si="15"/>
        <v>23054</v>
      </c>
      <c r="AT18" s="341">
        <f t="shared" si="15"/>
        <v>0</v>
      </c>
      <c r="AU18" s="341">
        <f t="shared" si="15"/>
        <v>0</v>
      </c>
      <c r="AV18" s="341">
        <f t="shared" si="15"/>
        <v>0</v>
      </c>
      <c r="AW18" s="341">
        <f t="shared" si="15"/>
        <v>0</v>
      </c>
      <c r="AX18" s="341">
        <f t="shared" si="15"/>
        <v>0</v>
      </c>
      <c r="AY18" s="341">
        <f t="shared" si="15"/>
        <v>0</v>
      </c>
      <c r="AZ18" s="341">
        <f t="shared" si="15"/>
        <v>0</v>
      </c>
      <c r="BA18" s="341">
        <f t="shared" si="15"/>
        <v>0</v>
      </c>
      <c r="BB18" s="341">
        <f t="shared" si="15"/>
        <v>0</v>
      </c>
      <c r="BC18" s="341">
        <f t="shared" si="15"/>
        <v>0</v>
      </c>
      <c r="BD18" s="341">
        <f t="shared" si="15"/>
        <v>0</v>
      </c>
      <c r="BE18" s="341">
        <f t="shared" si="15"/>
        <v>0</v>
      </c>
      <c r="BF18" s="341">
        <f t="shared" si="15"/>
        <v>0</v>
      </c>
      <c r="BG18" s="341">
        <f t="shared" si="15"/>
        <v>0</v>
      </c>
      <c r="BH18" s="341">
        <f t="shared" si="15"/>
        <v>0</v>
      </c>
      <c r="BI18" s="341">
        <f t="shared" si="15"/>
        <v>0</v>
      </c>
      <c r="BJ18" s="341">
        <f t="shared" si="15"/>
        <v>0</v>
      </c>
      <c r="BK18" s="341">
        <f t="shared" si="15"/>
        <v>0</v>
      </c>
      <c r="BL18" s="341">
        <f t="shared" si="15"/>
        <v>0</v>
      </c>
      <c r="BM18" s="341">
        <f t="shared" si="15"/>
        <v>0</v>
      </c>
      <c r="BN18" s="341">
        <f t="shared" si="15"/>
        <v>0</v>
      </c>
      <c r="BO18" s="341">
        <f t="shared" si="15"/>
        <v>0</v>
      </c>
      <c r="BP18" s="341">
        <f t="shared" si="15"/>
        <v>0</v>
      </c>
      <c r="BQ18" s="341">
        <f t="shared" si="15"/>
        <v>0</v>
      </c>
      <c r="BR18" s="341">
        <f t="shared" si="15"/>
        <v>0</v>
      </c>
      <c r="BS18" s="341">
        <f t="shared" si="15"/>
        <v>0</v>
      </c>
      <c r="BT18" s="341">
        <f t="shared" si="15"/>
        <v>0</v>
      </c>
      <c r="BU18" s="341">
        <f t="shared" si="15"/>
        <v>0</v>
      </c>
      <c r="BV18" s="341">
        <f t="shared" si="15"/>
        <v>0</v>
      </c>
      <c r="BW18" s="341">
        <f t="shared" si="15"/>
        <v>0</v>
      </c>
      <c r="BX18" s="341">
        <f t="shared" si="15"/>
        <v>0</v>
      </c>
      <c r="BY18" s="341">
        <f t="shared" si="15"/>
        <v>0</v>
      </c>
      <c r="BZ18" s="341">
        <f t="shared" si="15"/>
        <v>0</v>
      </c>
      <c r="CA18" s="341">
        <f t="shared" si="15"/>
        <v>0</v>
      </c>
      <c r="CB18" s="341">
        <f t="shared" ref="CB18:DM18" si="16">SUM(CB8:CB17)</f>
        <v>0</v>
      </c>
      <c r="CC18" s="341">
        <f t="shared" si="16"/>
        <v>0</v>
      </c>
      <c r="CD18" s="341">
        <f t="shared" si="16"/>
        <v>0</v>
      </c>
      <c r="CE18" s="341">
        <f t="shared" si="16"/>
        <v>0</v>
      </c>
      <c r="CF18" s="341">
        <f t="shared" si="16"/>
        <v>0</v>
      </c>
      <c r="CG18" s="341">
        <f t="shared" si="16"/>
        <v>0</v>
      </c>
      <c r="CH18" s="341">
        <f t="shared" si="16"/>
        <v>0</v>
      </c>
      <c r="CI18" s="341">
        <f t="shared" si="16"/>
        <v>0</v>
      </c>
      <c r="CJ18" s="341">
        <f t="shared" si="16"/>
        <v>0</v>
      </c>
      <c r="CK18" s="341">
        <f t="shared" si="16"/>
        <v>0</v>
      </c>
      <c r="CL18" s="341">
        <f t="shared" si="16"/>
        <v>0</v>
      </c>
      <c r="CM18" s="341">
        <f t="shared" si="16"/>
        <v>0</v>
      </c>
      <c r="CN18" s="341">
        <f t="shared" si="16"/>
        <v>0</v>
      </c>
      <c r="CO18" s="341">
        <f t="shared" si="16"/>
        <v>0</v>
      </c>
      <c r="CP18" s="341">
        <f t="shared" si="16"/>
        <v>0</v>
      </c>
      <c r="CQ18" s="341">
        <f t="shared" si="16"/>
        <v>0</v>
      </c>
      <c r="CR18" s="341">
        <f t="shared" si="16"/>
        <v>0</v>
      </c>
      <c r="CS18" s="341">
        <f t="shared" si="16"/>
        <v>0</v>
      </c>
      <c r="CT18" s="341">
        <f t="shared" si="16"/>
        <v>0</v>
      </c>
      <c r="CU18" s="341">
        <f t="shared" si="16"/>
        <v>0</v>
      </c>
      <c r="CV18" s="341">
        <f t="shared" si="16"/>
        <v>0</v>
      </c>
      <c r="CW18" s="341">
        <f t="shared" si="16"/>
        <v>0</v>
      </c>
      <c r="CX18" s="341">
        <f t="shared" si="16"/>
        <v>10</v>
      </c>
      <c r="CY18" s="341">
        <f t="shared" si="16"/>
        <v>220000</v>
      </c>
      <c r="CZ18" s="341">
        <f t="shared" si="16"/>
        <v>0</v>
      </c>
      <c r="DA18" s="341">
        <f t="shared" si="16"/>
        <v>0</v>
      </c>
      <c r="DB18" s="341">
        <f t="shared" si="16"/>
        <v>0</v>
      </c>
      <c r="DC18" s="341">
        <f t="shared" si="16"/>
        <v>0</v>
      </c>
      <c r="DD18" s="341">
        <f t="shared" si="16"/>
        <v>9</v>
      </c>
      <c r="DE18" s="341">
        <f t="shared" si="16"/>
        <v>200000</v>
      </c>
      <c r="DF18" s="341">
        <f t="shared" si="16"/>
        <v>1</v>
      </c>
      <c r="DG18" s="341">
        <f t="shared" si="16"/>
        <v>20000</v>
      </c>
      <c r="DH18" s="341">
        <f t="shared" si="16"/>
        <v>0</v>
      </c>
      <c r="DI18" s="341">
        <f t="shared" si="16"/>
        <v>0</v>
      </c>
      <c r="DJ18" s="341">
        <f t="shared" si="16"/>
        <v>0</v>
      </c>
      <c r="DK18" s="341">
        <f t="shared" si="16"/>
        <v>0</v>
      </c>
      <c r="DL18" s="341">
        <f t="shared" si="16"/>
        <v>0</v>
      </c>
      <c r="DM18" s="341">
        <f t="shared" si="16"/>
        <v>0</v>
      </c>
      <c r="DN18" s="329">
        <f t="shared" si="11"/>
        <v>10</v>
      </c>
      <c r="DO18" s="329">
        <f t="shared" si="11"/>
        <v>220000</v>
      </c>
      <c r="DP18" s="338">
        <f>SUM(DP8:DP17)</f>
        <v>9</v>
      </c>
      <c r="DQ18" s="338">
        <f>SUM(DQ8:DQ17)</f>
        <v>200000</v>
      </c>
      <c r="DR18" s="342">
        <f>SUM(DR8:DR17)</f>
        <v>1</v>
      </c>
      <c r="DS18" s="343">
        <f>SUM(DS8:DS17)</f>
        <v>20000</v>
      </c>
      <c r="DU18" s="289"/>
      <c r="DV18" s="259"/>
    </row>
    <row r="20" spans="1:132">
      <c r="F20" s="558">
        <f>F18/85*100</f>
        <v>258823.5294117647</v>
      </c>
    </row>
    <row r="21" spans="1:132">
      <c r="F21">
        <f>F20*0.85</f>
        <v>220000</v>
      </c>
    </row>
    <row r="22" spans="1:132">
      <c r="F22" s="558">
        <f>F20*0.1</f>
        <v>25882.352941176472</v>
      </c>
    </row>
    <row r="23" spans="1:132">
      <c r="F23" s="558">
        <f>F21+F22</f>
        <v>245882.35294117648</v>
      </c>
    </row>
  </sheetData>
  <mergeCells count="45">
    <mergeCell ref="DP4:DR4"/>
    <mergeCell ref="CH4:CK4"/>
    <mergeCell ref="CL4:CO4"/>
    <mergeCell ref="CP4:CS4"/>
    <mergeCell ref="CT4:CW4"/>
    <mergeCell ref="CX4:DA4"/>
    <mergeCell ref="DB4:DM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N3:N5"/>
    <mergeCell ref="O3:O5"/>
    <mergeCell ref="P3:P5"/>
    <mergeCell ref="Q3:S4"/>
    <mergeCell ref="T3:T5"/>
    <mergeCell ref="U3:AK3"/>
    <mergeCell ref="U4:Y4"/>
    <mergeCell ref="Z4:AC4"/>
    <mergeCell ref="AD4:AG4"/>
    <mergeCell ref="AH4:AK4"/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9"/>
  <sheetViews>
    <sheetView topLeftCell="A46" workbookViewId="0">
      <selection activeCell="A22" sqref="A22:A49"/>
    </sheetView>
  </sheetViews>
  <sheetFormatPr defaultRowHeight="15"/>
  <sheetData>
    <row r="1" spans="1:21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532"/>
    </row>
    <row r="2" spans="1:21" ht="18.7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532"/>
    </row>
    <row r="3" spans="1:21" ht="18.75">
      <c r="A3" s="662" t="s">
        <v>111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191"/>
      <c r="T3" s="532"/>
      <c r="U3" s="532"/>
    </row>
    <row r="4" spans="1:21" ht="18.75">
      <c r="A4" s="714" t="s">
        <v>1697</v>
      </c>
      <c r="B4" s="714"/>
      <c r="C4" s="714"/>
      <c r="D4" s="714"/>
      <c r="E4" s="714"/>
      <c r="F4" s="714"/>
      <c r="G4" s="714"/>
      <c r="H4" s="225"/>
      <c r="I4" s="7"/>
      <c r="J4" s="7"/>
      <c r="K4" s="7"/>
      <c r="L4" s="242"/>
      <c r="M4" s="78"/>
      <c r="N4" s="75"/>
      <c r="O4" s="78"/>
      <c r="P4" s="107"/>
      <c r="Q4" s="9"/>
      <c r="R4" s="109" t="s">
        <v>199</v>
      </c>
      <c r="S4" s="191"/>
      <c r="T4" s="532"/>
      <c r="U4" s="532"/>
    </row>
    <row r="5" spans="1:21">
      <c r="A5" s="243"/>
      <c r="B5" s="244"/>
      <c r="C5" s="111"/>
      <c r="D5" s="243"/>
      <c r="E5" s="111"/>
      <c r="F5" s="226"/>
      <c r="G5" s="112"/>
      <c r="H5" s="226"/>
      <c r="I5" s="112"/>
      <c r="J5" s="243"/>
      <c r="K5" s="243"/>
      <c r="L5" s="243"/>
      <c r="M5" s="244"/>
      <c r="N5" s="720" t="s">
        <v>1698</v>
      </c>
      <c r="O5" s="720"/>
      <c r="P5" s="82"/>
      <c r="Q5" s="717" t="s">
        <v>455</v>
      </c>
      <c r="R5" s="717"/>
      <c r="S5" s="191"/>
      <c r="T5" s="532"/>
      <c r="U5" s="532"/>
    </row>
    <row r="6" spans="1:21">
      <c r="A6" s="715" t="s">
        <v>201</v>
      </c>
      <c r="B6" s="715"/>
      <c r="C6" s="111"/>
      <c r="D6" s="243"/>
      <c r="E6" s="111"/>
      <c r="F6" s="226"/>
      <c r="G6" s="112"/>
      <c r="H6" s="226"/>
      <c r="I6" s="112"/>
      <c r="J6" s="243"/>
      <c r="K6" s="243"/>
      <c r="L6" s="243"/>
      <c r="M6" s="244"/>
      <c r="N6" s="82"/>
      <c r="O6" s="244"/>
      <c r="P6" s="82"/>
      <c r="Q6" s="244"/>
      <c r="R6" s="243"/>
      <c r="S6" s="191"/>
      <c r="T6" s="532"/>
      <c r="U6" s="532"/>
    </row>
    <row r="7" spans="1:21" ht="60">
      <c r="A7" s="62" t="s">
        <v>113</v>
      </c>
      <c r="B7" s="62" t="s">
        <v>114</v>
      </c>
      <c r="C7" s="206" t="s">
        <v>115</v>
      </c>
      <c r="D7" s="62" t="s">
        <v>116</v>
      </c>
      <c r="E7" s="206" t="s">
        <v>117</v>
      </c>
      <c r="F7" s="206" t="s">
        <v>9</v>
      </c>
      <c r="G7" s="62" t="s">
        <v>118</v>
      </c>
      <c r="H7" s="206" t="s">
        <v>119</v>
      </c>
      <c r="I7" s="62" t="s">
        <v>120</v>
      </c>
      <c r="J7" s="62" t="s">
        <v>129</v>
      </c>
      <c r="K7" s="62" t="s">
        <v>130</v>
      </c>
      <c r="L7" s="62" t="s">
        <v>131</v>
      </c>
      <c r="M7" s="62" t="s">
        <v>132</v>
      </c>
      <c r="N7" s="62" t="s">
        <v>133</v>
      </c>
      <c r="O7" s="62" t="s">
        <v>134</v>
      </c>
      <c r="P7" s="533" t="s">
        <v>125</v>
      </c>
      <c r="Q7" s="62" t="s">
        <v>124</v>
      </c>
      <c r="R7" s="62" t="s">
        <v>126</v>
      </c>
      <c r="S7" s="534" t="s">
        <v>521</v>
      </c>
      <c r="T7" s="535" t="s">
        <v>1699</v>
      </c>
      <c r="U7" s="535" t="s">
        <v>742</v>
      </c>
    </row>
    <row r="8" spans="1:21" ht="120">
      <c r="A8" s="34">
        <v>1</v>
      </c>
      <c r="B8" s="200"/>
      <c r="C8" s="67" t="s">
        <v>1674</v>
      </c>
      <c r="D8" s="67" t="s">
        <v>1675</v>
      </c>
      <c r="E8" s="67" t="s">
        <v>1676</v>
      </c>
      <c r="F8" s="116" t="s">
        <v>139</v>
      </c>
      <c r="G8" s="67" t="s">
        <v>31</v>
      </c>
      <c r="H8" s="28" t="s">
        <v>32</v>
      </c>
      <c r="I8" s="28" t="s">
        <v>6</v>
      </c>
      <c r="J8" s="67" t="s">
        <v>1678</v>
      </c>
      <c r="K8" s="34">
        <v>120000</v>
      </c>
      <c r="L8" s="34">
        <v>75600</v>
      </c>
      <c r="M8" s="61" t="s">
        <v>1679</v>
      </c>
      <c r="N8" s="67">
        <v>84000</v>
      </c>
      <c r="O8" s="200">
        <v>20</v>
      </c>
      <c r="P8" s="67">
        <v>84000</v>
      </c>
      <c r="Q8" s="200" t="s">
        <v>1670</v>
      </c>
      <c r="R8" s="200">
        <v>20</v>
      </c>
      <c r="S8" s="530" t="s">
        <v>1680</v>
      </c>
      <c r="T8" s="530" t="s">
        <v>1681</v>
      </c>
      <c r="U8" s="530" t="s">
        <v>1682</v>
      </c>
    </row>
    <row r="9" spans="1:21" ht="90">
      <c r="A9" s="34">
        <v>2</v>
      </c>
      <c r="B9" s="200"/>
      <c r="C9" s="67" t="s">
        <v>1683</v>
      </c>
      <c r="D9" s="67" t="s">
        <v>1684</v>
      </c>
      <c r="E9" s="67" t="s">
        <v>1685</v>
      </c>
      <c r="F9" s="116" t="s">
        <v>139</v>
      </c>
      <c r="G9" s="67" t="s">
        <v>31</v>
      </c>
      <c r="H9" s="28" t="s">
        <v>32</v>
      </c>
      <c r="I9" s="28" t="s">
        <v>6</v>
      </c>
      <c r="J9" s="67" t="s">
        <v>1686</v>
      </c>
      <c r="K9" s="34">
        <v>120000</v>
      </c>
      <c r="L9" s="34">
        <v>75600</v>
      </c>
      <c r="M9" s="61" t="s">
        <v>1679</v>
      </c>
      <c r="N9" s="67">
        <v>84000</v>
      </c>
      <c r="O9" s="200">
        <v>20</v>
      </c>
      <c r="P9" s="67">
        <v>84000</v>
      </c>
      <c r="Q9" s="200" t="s">
        <v>1670</v>
      </c>
      <c r="R9" s="200">
        <v>20</v>
      </c>
      <c r="S9" s="530" t="s">
        <v>1687</v>
      </c>
      <c r="T9" s="530" t="s">
        <v>1688</v>
      </c>
      <c r="U9" s="530" t="s">
        <v>1689</v>
      </c>
    </row>
    <row r="10" spans="1:21" ht="105">
      <c r="A10" s="34">
        <v>3</v>
      </c>
      <c r="B10" s="200"/>
      <c r="C10" s="67" t="s">
        <v>1690</v>
      </c>
      <c r="D10" s="67" t="s">
        <v>1691</v>
      </c>
      <c r="E10" s="67" t="s">
        <v>1692</v>
      </c>
      <c r="F10" s="116" t="s">
        <v>139</v>
      </c>
      <c r="G10" s="67" t="s">
        <v>31</v>
      </c>
      <c r="H10" s="28" t="s">
        <v>32</v>
      </c>
      <c r="I10" s="28" t="s">
        <v>6</v>
      </c>
      <c r="J10" s="67" t="s">
        <v>1693</v>
      </c>
      <c r="K10" s="34">
        <v>120000</v>
      </c>
      <c r="L10" s="34">
        <v>75600</v>
      </c>
      <c r="M10" s="61" t="s">
        <v>1679</v>
      </c>
      <c r="N10" s="67">
        <v>84000</v>
      </c>
      <c r="O10" s="200">
        <v>20</v>
      </c>
      <c r="P10" s="67">
        <v>84000</v>
      </c>
      <c r="Q10" s="200" t="s">
        <v>1670</v>
      </c>
      <c r="R10" s="200">
        <v>20</v>
      </c>
      <c r="S10" s="530" t="s">
        <v>1694</v>
      </c>
      <c r="T10" s="530" t="s">
        <v>1695</v>
      </c>
      <c r="U10" s="530" t="s">
        <v>1696</v>
      </c>
    </row>
    <row r="11" spans="1:21" ht="150">
      <c r="A11" s="34">
        <v>4</v>
      </c>
      <c r="B11" s="28"/>
      <c r="C11" s="524" t="s">
        <v>1769</v>
      </c>
      <c r="D11" s="524" t="s">
        <v>1770</v>
      </c>
      <c r="E11" s="524" t="s">
        <v>1771</v>
      </c>
      <c r="F11" s="524" t="s">
        <v>139</v>
      </c>
      <c r="G11" s="524" t="s">
        <v>140</v>
      </c>
      <c r="H11" s="524" t="s">
        <v>32</v>
      </c>
      <c r="I11" s="524" t="s">
        <v>6</v>
      </c>
      <c r="J11" s="524" t="s">
        <v>1772</v>
      </c>
      <c r="K11" s="28">
        <v>120000</v>
      </c>
      <c r="L11" s="28">
        <v>75600</v>
      </c>
      <c r="M11" s="161" t="s">
        <v>1773</v>
      </c>
      <c r="N11" s="524">
        <v>84000</v>
      </c>
      <c r="O11" s="28">
        <v>20</v>
      </c>
      <c r="P11" s="524">
        <v>84000</v>
      </c>
      <c r="Q11" s="161" t="s">
        <v>1774</v>
      </c>
      <c r="R11" s="28">
        <v>20</v>
      </c>
      <c r="S11" s="527" t="s">
        <v>1775</v>
      </c>
      <c r="T11" s="527" t="s">
        <v>1776</v>
      </c>
      <c r="U11" s="527" t="s">
        <v>1777</v>
      </c>
    </row>
    <row r="12" spans="1:21" ht="120">
      <c r="A12" s="34">
        <v>5</v>
      </c>
      <c r="B12" s="28"/>
      <c r="C12" s="524" t="s">
        <v>1778</v>
      </c>
      <c r="D12" s="524" t="s">
        <v>1779</v>
      </c>
      <c r="E12" s="524" t="s">
        <v>1780</v>
      </c>
      <c r="F12" s="524" t="s">
        <v>139</v>
      </c>
      <c r="G12" s="524" t="s">
        <v>140</v>
      </c>
      <c r="H12" s="524" t="s">
        <v>32</v>
      </c>
      <c r="I12" s="524" t="s">
        <v>5</v>
      </c>
      <c r="J12" s="524" t="s">
        <v>1781</v>
      </c>
      <c r="K12" s="28">
        <v>120000</v>
      </c>
      <c r="L12" s="28">
        <v>75600</v>
      </c>
      <c r="M12" s="161" t="s">
        <v>1773</v>
      </c>
      <c r="N12" s="524">
        <v>84000</v>
      </c>
      <c r="O12" s="28">
        <v>20</v>
      </c>
      <c r="P12" s="524">
        <v>84000</v>
      </c>
      <c r="Q12" s="161" t="s">
        <v>1774</v>
      </c>
      <c r="R12" s="28">
        <v>20</v>
      </c>
      <c r="S12" s="527" t="s">
        <v>1782</v>
      </c>
      <c r="T12" s="527" t="s">
        <v>1783</v>
      </c>
      <c r="U12" s="527" t="s">
        <v>1784</v>
      </c>
    </row>
    <row r="13" spans="1:21" ht="225">
      <c r="A13" s="34">
        <v>6</v>
      </c>
      <c r="B13" s="28"/>
      <c r="C13" s="524" t="s">
        <v>1785</v>
      </c>
      <c r="D13" s="524" t="s">
        <v>1786</v>
      </c>
      <c r="E13" s="524" t="s">
        <v>1787</v>
      </c>
      <c r="F13" s="524" t="s">
        <v>139</v>
      </c>
      <c r="G13" s="524" t="s">
        <v>140</v>
      </c>
      <c r="H13" s="524" t="s">
        <v>32</v>
      </c>
      <c r="I13" s="524" t="s">
        <v>6</v>
      </c>
      <c r="J13" s="524" t="s">
        <v>568</v>
      </c>
      <c r="K13" s="28">
        <v>120000</v>
      </c>
      <c r="L13" s="28">
        <v>75600</v>
      </c>
      <c r="M13" s="161" t="s">
        <v>1773</v>
      </c>
      <c r="N13" s="524">
        <v>84000</v>
      </c>
      <c r="O13" s="28">
        <v>20</v>
      </c>
      <c r="P13" s="524">
        <v>84000</v>
      </c>
      <c r="Q13" s="161" t="s">
        <v>1774</v>
      </c>
      <c r="R13" s="28">
        <v>20</v>
      </c>
      <c r="S13" s="527" t="s">
        <v>1788</v>
      </c>
      <c r="T13" s="527" t="s">
        <v>1789</v>
      </c>
      <c r="U13" s="527" t="s">
        <v>1790</v>
      </c>
    </row>
    <row r="14" spans="1:21" ht="120">
      <c r="A14" s="34">
        <v>7</v>
      </c>
      <c r="B14" s="28"/>
      <c r="C14" s="524" t="s">
        <v>1791</v>
      </c>
      <c r="D14" s="524" t="s">
        <v>1792</v>
      </c>
      <c r="E14" s="524" t="s">
        <v>1793</v>
      </c>
      <c r="F14" s="524" t="s">
        <v>139</v>
      </c>
      <c r="G14" s="524" t="s">
        <v>140</v>
      </c>
      <c r="H14" s="524" t="s">
        <v>40</v>
      </c>
      <c r="I14" s="524" t="s">
        <v>5</v>
      </c>
      <c r="J14" s="524" t="s">
        <v>568</v>
      </c>
      <c r="K14" s="28">
        <v>120000</v>
      </c>
      <c r="L14" s="28">
        <v>75600</v>
      </c>
      <c r="M14" s="161" t="s">
        <v>1773</v>
      </c>
      <c r="N14" s="524">
        <v>84000</v>
      </c>
      <c r="O14" s="28">
        <v>20</v>
      </c>
      <c r="P14" s="524">
        <v>84000</v>
      </c>
      <c r="Q14" s="161" t="s">
        <v>1774</v>
      </c>
      <c r="R14" s="28">
        <v>20</v>
      </c>
      <c r="S14" s="527" t="s">
        <v>1794</v>
      </c>
      <c r="T14" s="527" t="s">
        <v>1795</v>
      </c>
      <c r="U14" s="527" t="s">
        <v>1796</v>
      </c>
    </row>
    <row r="15" spans="1:21" ht="105">
      <c r="A15" s="34">
        <v>8</v>
      </c>
      <c r="B15" s="28"/>
      <c r="C15" s="524" t="s">
        <v>1797</v>
      </c>
      <c r="D15" s="524" t="s">
        <v>1798</v>
      </c>
      <c r="E15" s="524" t="s">
        <v>1799</v>
      </c>
      <c r="F15" s="524" t="s">
        <v>139</v>
      </c>
      <c r="G15" s="524" t="s">
        <v>140</v>
      </c>
      <c r="H15" s="524" t="s">
        <v>32</v>
      </c>
      <c r="I15" s="524" t="s">
        <v>6</v>
      </c>
      <c r="J15" s="524" t="s">
        <v>1800</v>
      </c>
      <c r="K15" s="28">
        <v>120000</v>
      </c>
      <c r="L15" s="28">
        <v>75600</v>
      </c>
      <c r="M15" s="161" t="s">
        <v>1773</v>
      </c>
      <c r="N15" s="524">
        <v>84000</v>
      </c>
      <c r="O15" s="28">
        <v>20</v>
      </c>
      <c r="P15" s="524">
        <v>84000</v>
      </c>
      <c r="Q15" s="161" t="s">
        <v>1774</v>
      </c>
      <c r="R15" s="28">
        <v>20</v>
      </c>
      <c r="S15" s="527" t="s">
        <v>1801</v>
      </c>
      <c r="T15" s="527" t="s">
        <v>1802</v>
      </c>
      <c r="U15" s="527" t="s">
        <v>1803</v>
      </c>
    </row>
    <row r="16" spans="1:21" ht="105">
      <c r="A16" s="34">
        <v>9</v>
      </c>
      <c r="B16" s="28"/>
      <c r="C16" s="524" t="s">
        <v>1804</v>
      </c>
      <c r="D16" s="524" t="s">
        <v>1805</v>
      </c>
      <c r="E16" s="524" t="s">
        <v>1806</v>
      </c>
      <c r="F16" s="524" t="s">
        <v>139</v>
      </c>
      <c r="G16" s="524" t="s">
        <v>140</v>
      </c>
      <c r="H16" s="524" t="s">
        <v>32</v>
      </c>
      <c r="I16" s="524" t="s">
        <v>6</v>
      </c>
      <c r="J16" s="524" t="s">
        <v>1807</v>
      </c>
      <c r="K16" s="28">
        <v>120000</v>
      </c>
      <c r="L16" s="28">
        <v>75600</v>
      </c>
      <c r="M16" s="161" t="s">
        <v>1773</v>
      </c>
      <c r="N16" s="524">
        <v>84000</v>
      </c>
      <c r="O16" s="28">
        <v>20</v>
      </c>
      <c r="P16" s="524">
        <v>84000</v>
      </c>
      <c r="Q16" s="161" t="s">
        <v>1774</v>
      </c>
      <c r="R16" s="28">
        <v>20</v>
      </c>
      <c r="S16" s="527" t="s">
        <v>1808</v>
      </c>
      <c r="T16" s="527" t="s">
        <v>1809</v>
      </c>
      <c r="U16" s="527" t="s">
        <v>1810</v>
      </c>
    </row>
    <row r="17" spans="1:21" ht="135">
      <c r="A17" s="34">
        <v>10</v>
      </c>
      <c r="B17" s="28"/>
      <c r="C17" s="524" t="s">
        <v>1811</v>
      </c>
      <c r="D17" s="524" t="s">
        <v>1812</v>
      </c>
      <c r="E17" s="524" t="s">
        <v>1813</v>
      </c>
      <c r="F17" s="524" t="s">
        <v>139</v>
      </c>
      <c r="G17" s="524" t="s">
        <v>140</v>
      </c>
      <c r="H17" s="524" t="s">
        <v>32</v>
      </c>
      <c r="I17" s="524" t="s">
        <v>6</v>
      </c>
      <c r="J17" s="524" t="s">
        <v>1800</v>
      </c>
      <c r="K17" s="28">
        <v>120000</v>
      </c>
      <c r="L17" s="28">
        <v>75600</v>
      </c>
      <c r="M17" s="161" t="s">
        <v>1773</v>
      </c>
      <c r="N17" s="524">
        <v>84000</v>
      </c>
      <c r="O17" s="28">
        <v>20</v>
      </c>
      <c r="P17" s="524">
        <v>84000</v>
      </c>
      <c r="Q17" s="161" t="s">
        <v>1774</v>
      </c>
      <c r="R17" s="28">
        <v>20</v>
      </c>
      <c r="S17" s="527" t="s">
        <v>1814</v>
      </c>
      <c r="T17" s="527" t="s">
        <v>1815</v>
      </c>
      <c r="U17" s="527" t="s">
        <v>1816</v>
      </c>
    </row>
    <row r="18" spans="1:21" ht="135">
      <c r="A18" s="34">
        <v>11</v>
      </c>
      <c r="B18" s="28"/>
      <c r="C18" s="524" t="s">
        <v>1817</v>
      </c>
      <c r="D18" s="524" t="s">
        <v>1818</v>
      </c>
      <c r="E18" s="524" t="s">
        <v>1819</v>
      </c>
      <c r="F18" s="524" t="s">
        <v>139</v>
      </c>
      <c r="G18" s="524" t="s">
        <v>140</v>
      </c>
      <c r="H18" s="524" t="s">
        <v>32</v>
      </c>
      <c r="I18" s="524" t="s">
        <v>6</v>
      </c>
      <c r="J18" s="524" t="s">
        <v>568</v>
      </c>
      <c r="K18" s="28">
        <v>120000</v>
      </c>
      <c r="L18" s="28">
        <v>75600</v>
      </c>
      <c r="M18" s="161" t="s">
        <v>1773</v>
      </c>
      <c r="N18" s="524">
        <v>84000</v>
      </c>
      <c r="O18" s="28">
        <v>20</v>
      </c>
      <c r="P18" s="524">
        <v>84000</v>
      </c>
      <c r="Q18" s="161" t="s">
        <v>1774</v>
      </c>
      <c r="R18" s="28">
        <v>20</v>
      </c>
      <c r="S18" s="527" t="s">
        <v>1820</v>
      </c>
      <c r="T18" s="527" t="s">
        <v>1821</v>
      </c>
      <c r="U18" s="527" t="s">
        <v>1822</v>
      </c>
    </row>
    <row r="19" spans="1:21" ht="105">
      <c r="A19" s="34">
        <v>12</v>
      </c>
      <c r="B19" s="28"/>
      <c r="C19" s="524" t="s">
        <v>1823</v>
      </c>
      <c r="D19" s="524" t="s">
        <v>1824</v>
      </c>
      <c r="E19" s="524" t="s">
        <v>1825</v>
      </c>
      <c r="F19" s="524" t="s">
        <v>139</v>
      </c>
      <c r="G19" s="524" t="s">
        <v>140</v>
      </c>
      <c r="H19" s="524" t="s">
        <v>32</v>
      </c>
      <c r="I19" s="524" t="s">
        <v>6</v>
      </c>
      <c r="J19" s="524" t="s">
        <v>568</v>
      </c>
      <c r="K19" s="28">
        <v>120000</v>
      </c>
      <c r="L19" s="28">
        <v>75600</v>
      </c>
      <c r="M19" s="161" t="s">
        <v>1773</v>
      </c>
      <c r="N19" s="524">
        <v>84000</v>
      </c>
      <c r="O19" s="28">
        <v>20</v>
      </c>
      <c r="P19" s="524">
        <v>84000</v>
      </c>
      <c r="Q19" s="161" t="s">
        <v>1774</v>
      </c>
      <c r="R19" s="28">
        <v>20</v>
      </c>
      <c r="S19" s="527" t="s">
        <v>1826</v>
      </c>
      <c r="T19" s="527" t="s">
        <v>1827</v>
      </c>
      <c r="U19" s="527" t="s">
        <v>1828</v>
      </c>
    </row>
    <row r="20" spans="1:21" ht="165">
      <c r="A20" s="34">
        <v>13</v>
      </c>
      <c r="B20" s="28"/>
      <c r="C20" s="524" t="s">
        <v>1829</v>
      </c>
      <c r="D20" s="524" t="s">
        <v>1830</v>
      </c>
      <c r="E20" s="524" t="s">
        <v>1831</v>
      </c>
      <c r="F20" s="524" t="s">
        <v>139</v>
      </c>
      <c r="G20" s="524" t="s">
        <v>140</v>
      </c>
      <c r="H20" s="524" t="s">
        <v>40</v>
      </c>
      <c r="I20" s="524" t="s">
        <v>6</v>
      </c>
      <c r="J20" s="524" t="s">
        <v>1832</v>
      </c>
      <c r="K20" s="28">
        <v>120000</v>
      </c>
      <c r="L20" s="28">
        <v>75600</v>
      </c>
      <c r="M20" s="161" t="s">
        <v>1773</v>
      </c>
      <c r="N20" s="524">
        <v>84000</v>
      </c>
      <c r="O20" s="28">
        <v>20</v>
      </c>
      <c r="P20" s="524">
        <v>84000</v>
      </c>
      <c r="Q20" s="161" t="s">
        <v>1774</v>
      </c>
      <c r="R20" s="28">
        <v>20</v>
      </c>
      <c r="S20" s="527" t="s">
        <v>1833</v>
      </c>
      <c r="T20" s="527" t="s">
        <v>1834</v>
      </c>
      <c r="U20" s="527" t="s">
        <v>1835</v>
      </c>
    </row>
    <row r="21" spans="1:21" ht="165">
      <c r="A21" s="34">
        <v>14</v>
      </c>
      <c r="B21" s="28"/>
      <c r="C21" s="524" t="s">
        <v>1836</v>
      </c>
      <c r="D21" s="524" t="s">
        <v>1837</v>
      </c>
      <c r="E21" s="524" t="s">
        <v>1838</v>
      </c>
      <c r="F21" s="524" t="s">
        <v>139</v>
      </c>
      <c r="G21" s="524" t="s">
        <v>1431</v>
      </c>
      <c r="H21" s="524" t="s">
        <v>32</v>
      </c>
      <c r="I21" s="524" t="s">
        <v>6</v>
      </c>
      <c r="J21" s="524" t="s">
        <v>1839</v>
      </c>
      <c r="K21" s="28">
        <v>120000</v>
      </c>
      <c r="L21" s="28">
        <v>75600</v>
      </c>
      <c r="M21" s="161" t="s">
        <v>1773</v>
      </c>
      <c r="N21" s="524">
        <v>84000</v>
      </c>
      <c r="O21" s="28">
        <v>20</v>
      </c>
      <c r="P21" s="524">
        <v>84000</v>
      </c>
      <c r="Q21" s="161" t="s">
        <v>1774</v>
      </c>
      <c r="R21" s="28">
        <v>20</v>
      </c>
      <c r="S21" s="527" t="s">
        <v>1840</v>
      </c>
      <c r="T21" s="527" t="s">
        <v>1841</v>
      </c>
      <c r="U21" s="527" t="s">
        <v>1842</v>
      </c>
    </row>
    <row r="22" spans="1:21" ht="165">
      <c r="A22" s="34">
        <v>15</v>
      </c>
      <c r="B22" s="28"/>
      <c r="C22" s="524" t="s">
        <v>1843</v>
      </c>
      <c r="D22" s="524" t="s">
        <v>1844</v>
      </c>
      <c r="E22" s="524" t="s">
        <v>1845</v>
      </c>
      <c r="F22" s="524" t="s">
        <v>139</v>
      </c>
      <c r="G22" s="524" t="s">
        <v>140</v>
      </c>
      <c r="H22" s="524" t="s">
        <v>32</v>
      </c>
      <c r="I22" s="524" t="s">
        <v>6</v>
      </c>
      <c r="J22" s="524" t="s">
        <v>1846</v>
      </c>
      <c r="K22" s="28">
        <v>120000</v>
      </c>
      <c r="L22" s="28">
        <v>75600</v>
      </c>
      <c r="M22" s="161" t="s">
        <v>1773</v>
      </c>
      <c r="N22" s="524">
        <v>84000</v>
      </c>
      <c r="O22" s="28">
        <v>20</v>
      </c>
      <c r="P22" s="524">
        <v>84000</v>
      </c>
      <c r="Q22" s="161" t="s">
        <v>1774</v>
      </c>
      <c r="R22" s="28">
        <v>20</v>
      </c>
      <c r="S22" s="527" t="s">
        <v>1847</v>
      </c>
      <c r="T22" s="527" t="s">
        <v>1848</v>
      </c>
      <c r="U22" s="527" t="s">
        <v>1849</v>
      </c>
    </row>
    <row r="23" spans="1:21" ht="75">
      <c r="A23" s="34">
        <v>16</v>
      </c>
      <c r="B23" s="28"/>
      <c r="C23" s="524" t="s">
        <v>1850</v>
      </c>
      <c r="D23" s="524" t="s">
        <v>1851</v>
      </c>
      <c r="E23" s="524" t="s">
        <v>1852</v>
      </c>
      <c r="F23" s="524" t="s">
        <v>139</v>
      </c>
      <c r="G23" s="524" t="s">
        <v>140</v>
      </c>
      <c r="H23" s="524" t="s">
        <v>40</v>
      </c>
      <c r="I23" s="524" t="s">
        <v>6</v>
      </c>
      <c r="J23" s="524" t="s">
        <v>568</v>
      </c>
      <c r="K23" s="28">
        <v>120000</v>
      </c>
      <c r="L23" s="28">
        <v>75600</v>
      </c>
      <c r="M23" s="161" t="s">
        <v>1773</v>
      </c>
      <c r="N23" s="524">
        <v>84000</v>
      </c>
      <c r="O23" s="28">
        <v>20</v>
      </c>
      <c r="P23" s="524">
        <v>84000</v>
      </c>
      <c r="Q23" s="161" t="s">
        <v>1774</v>
      </c>
      <c r="R23" s="28">
        <v>20</v>
      </c>
      <c r="S23" s="527" t="s">
        <v>1853</v>
      </c>
      <c r="T23" s="527" t="s">
        <v>1854</v>
      </c>
      <c r="U23" s="527" t="s">
        <v>1855</v>
      </c>
    </row>
    <row r="24" spans="1:21" ht="89.25">
      <c r="A24" s="34">
        <v>17</v>
      </c>
      <c r="B24" s="28"/>
      <c r="C24" s="524" t="s">
        <v>1383</v>
      </c>
      <c r="D24" s="524" t="s">
        <v>1384</v>
      </c>
      <c r="E24" s="213" t="s">
        <v>1385</v>
      </c>
      <c r="F24" s="524" t="s">
        <v>139</v>
      </c>
      <c r="G24" s="524" t="s">
        <v>140</v>
      </c>
      <c r="H24" s="524" t="s">
        <v>608</v>
      </c>
      <c r="I24" s="524" t="s">
        <v>1377</v>
      </c>
      <c r="J24" s="524" t="s">
        <v>1386</v>
      </c>
      <c r="K24" s="28">
        <v>0</v>
      </c>
      <c r="L24" s="28">
        <v>32400</v>
      </c>
      <c r="M24" s="28" t="s">
        <v>1380</v>
      </c>
      <c r="N24" s="67">
        <v>36000</v>
      </c>
      <c r="O24" s="536">
        <v>20</v>
      </c>
      <c r="P24" s="67">
        <v>36000</v>
      </c>
      <c r="Q24" s="28" t="s">
        <v>1700</v>
      </c>
      <c r="R24" s="28">
        <v>20</v>
      </c>
      <c r="S24" s="527" t="s">
        <v>1387</v>
      </c>
      <c r="T24" s="527" t="s">
        <v>1388</v>
      </c>
      <c r="U24" s="527" t="s">
        <v>1701</v>
      </c>
    </row>
    <row r="25" spans="1:21" ht="76.5">
      <c r="A25" s="34">
        <v>18</v>
      </c>
      <c r="B25" s="28"/>
      <c r="C25" s="67" t="s">
        <v>1407</v>
      </c>
      <c r="D25" s="67" t="s">
        <v>1408</v>
      </c>
      <c r="E25" s="537" t="s">
        <v>1409</v>
      </c>
      <c r="F25" s="524" t="s">
        <v>139</v>
      </c>
      <c r="G25" s="67" t="s">
        <v>140</v>
      </c>
      <c r="H25" s="67" t="s">
        <v>608</v>
      </c>
      <c r="I25" s="67" t="s">
        <v>1377</v>
      </c>
      <c r="J25" s="67" t="s">
        <v>617</v>
      </c>
      <c r="K25" s="28">
        <v>0</v>
      </c>
      <c r="L25" s="28">
        <v>32400</v>
      </c>
      <c r="M25" s="28" t="s">
        <v>1380</v>
      </c>
      <c r="N25" s="67">
        <v>36000</v>
      </c>
      <c r="O25" s="536">
        <v>20</v>
      </c>
      <c r="P25" s="67">
        <v>36000</v>
      </c>
      <c r="Q25" s="28" t="s">
        <v>1700</v>
      </c>
      <c r="R25" s="28">
        <v>20</v>
      </c>
      <c r="S25" s="527" t="s">
        <v>1410</v>
      </c>
      <c r="T25" s="530" t="s">
        <v>1411</v>
      </c>
      <c r="U25" s="530" t="s">
        <v>1702</v>
      </c>
    </row>
    <row r="26" spans="1:21" ht="63.75">
      <c r="A26" s="34">
        <v>19</v>
      </c>
      <c r="B26" s="28"/>
      <c r="C26" s="67" t="s">
        <v>1423</v>
      </c>
      <c r="D26" s="67" t="s">
        <v>1424</v>
      </c>
      <c r="E26" s="537" t="s">
        <v>1425</v>
      </c>
      <c r="F26" s="524" t="s">
        <v>139</v>
      </c>
      <c r="G26" s="67" t="s">
        <v>140</v>
      </c>
      <c r="H26" s="67" t="s">
        <v>628</v>
      </c>
      <c r="I26" s="67" t="s">
        <v>1377</v>
      </c>
      <c r="J26" s="67" t="s">
        <v>617</v>
      </c>
      <c r="K26" s="28">
        <v>0</v>
      </c>
      <c r="L26" s="28">
        <v>32400</v>
      </c>
      <c r="M26" s="28" t="s">
        <v>1380</v>
      </c>
      <c r="N26" s="67">
        <v>36000</v>
      </c>
      <c r="O26" s="536">
        <v>20</v>
      </c>
      <c r="P26" s="67">
        <v>36000</v>
      </c>
      <c r="Q26" s="28" t="s">
        <v>1700</v>
      </c>
      <c r="R26" s="28">
        <v>20</v>
      </c>
      <c r="S26" s="530" t="s">
        <v>1426</v>
      </c>
      <c r="T26" s="530" t="s">
        <v>1427</v>
      </c>
      <c r="U26" s="530" t="s">
        <v>1703</v>
      </c>
    </row>
    <row r="27" spans="1:21" ht="76.5">
      <c r="A27" s="34">
        <v>20</v>
      </c>
      <c r="B27" s="28"/>
      <c r="C27" s="67" t="s">
        <v>1440</v>
      </c>
      <c r="D27" s="67" t="s">
        <v>1441</v>
      </c>
      <c r="E27" s="537" t="s">
        <v>1409</v>
      </c>
      <c r="F27" s="524" t="s">
        <v>139</v>
      </c>
      <c r="G27" s="67" t="s">
        <v>140</v>
      </c>
      <c r="H27" s="67" t="s">
        <v>608</v>
      </c>
      <c r="I27" s="67" t="s">
        <v>1377</v>
      </c>
      <c r="J27" s="67" t="s">
        <v>1442</v>
      </c>
      <c r="K27" s="28">
        <v>0</v>
      </c>
      <c r="L27" s="28">
        <v>32400</v>
      </c>
      <c r="M27" s="28" t="s">
        <v>1380</v>
      </c>
      <c r="N27" s="67">
        <v>36000</v>
      </c>
      <c r="O27" s="536">
        <v>20</v>
      </c>
      <c r="P27" s="67">
        <v>36000</v>
      </c>
      <c r="Q27" s="28" t="s">
        <v>1700</v>
      </c>
      <c r="R27" s="28">
        <v>20</v>
      </c>
      <c r="S27" s="527" t="s">
        <v>1443</v>
      </c>
      <c r="T27" s="530" t="s">
        <v>1444</v>
      </c>
      <c r="U27" s="530" t="s">
        <v>1704</v>
      </c>
    </row>
    <row r="28" spans="1:21" ht="76.5">
      <c r="A28" s="34">
        <v>21</v>
      </c>
      <c r="B28" s="28"/>
      <c r="C28" s="67" t="s">
        <v>1449</v>
      </c>
      <c r="D28" s="67" t="s">
        <v>1450</v>
      </c>
      <c r="E28" s="537" t="s">
        <v>1451</v>
      </c>
      <c r="F28" s="524" t="s">
        <v>139</v>
      </c>
      <c r="G28" s="67" t="s">
        <v>140</v>
      </c>
      <c r="H28" s="67" t="s">
        <v>628</v>
      </c>
      <c r="I28" s="67" t="s">
        <v>1377</v>
      </c>
      <c r="J28" s="67" t="s">
        <v>1452</v>
      </c>
      <c r="K28" s="28">
        <v>0</v>
      </c>
      <c r="L28" s="28">
        <v>32400</v>
      </c>
      <c r="M28" s="28" t="s">
        <v>1380</v>
      </c>
      <c r="N28" s="67">
        <v>36000</v>
      </c>
      <c r="O28" s="536">
        <v>20</v>
      </c>
      <c r="P28" s="67">
        <v>36000</v>
      </c>
      <c r="Q28" s="28" t="s">
        <v>1700</v>
      </c>
      <c r="R28" s="28">
        <v>20</v>
      </c>
      <c r="S28" s="527" t="s">
        <v>1453</v>
      </c>
      <c r="T28" s="530" t="s">
        <v>1454</v>
      </c>
      <c r="U28" s="530" t="s">
        <v>1705</v>
      </c>
    </row>
    <row r="29" spans="1:21" ht="89.25">
      <c r="A29" s="34">
        <v>22</v>
      </c>
      <c r="B29" s="28"/>
      <c r="C29" s="67" t="s">
        <v>1478</v>
      </c>
      <c r="D29" s="67" t="s">
        <v>1479</v>
      </c>
      <c r="E29" s="537" t="s">
        <v>1480</v>
      </c>
      <c r="F29" s="524" t="s">
        <v>139</v>
      </c>
      <c r="G29" s="67" t="s">
        <v>140</v>
      </c>
      <c r="H29" s="67" t="s">
        <v>608</v>
      </c>
      <c r="I29" s="67" t="s">
        <v>1377</v>
      </c>
      <c r="J29" s="67" t="s">
        <v>1481</v>
      </c>
      <c r="K29" s="28">
        <v>0</v>
      </c>
      <c r="L29" s="28">
        <v>32400</v>
      </c>
      <c r="M29" s="28" t="s">
        <v>1380</v>
      </c>
      <c r="N29" s="67">
        <v>36000</v>
      </c>
      <c r="O29" s="536">
        <v>20</v>
      </c>
      <c r="P29" s="67">
        <v>36000</v>
      </c>
      <c r="Q29" s="28" t="s">
        <v>1700</v>
      </c>
      <c r="R29" s="28">
        <v>20</v>
      </c>
      <c r="S29" s="530" t="s">
        <v>1482</v>
      </c>
      <c r="T29" s="530" t="s">
        <v>1483</v>
      </c>
      <c r="U29" s="530" t="s">
        <v>1706</v>
      </c>
    </row>
    <row r="30" spans="1:21" ht="140.25">
      <c r="A30" s="34">
        <v>23</v>
      </c>
      <c r="B30" s="28"/>
      <c r="C30" s="67" t="s">
        <v>1507</v>
      </c>
      <c r="D30" s="67" t="s">
        <v>1508</v>
      </c>
      <c r="E30" s="537" t="s">
        <v>1509</v>
      </c>
      <c r="F30" s="524" t="s">
        <v>139</v>
      </c>
      <c r="G30" s="67" t="s">
        <v>140</v>
      </c>
      <c r="H30" s="67" t="s">
        <v>608</v>
      </c>
      <c r="I30" s="67" t="s">
        <v>1377</v>
      </c>
      <c r="J30" s="67" t="s">
        <v>1510</v>
      </c>
      <c r="K30" s="28">
        <v>0</v>
      </c>
      <c r="L30" s="28">
        <v>32400</v>
      </c>
      <c r="M30" s="28" t="s">
        <v>1380</v>
      </c>
      <c r="N30" s="67">
        <v>36000</v>
      </c>
      <c r="O30" s="536">
        <v>20</v>
      </c>
      <c r="P30" s="67">
        <v>36000</v>
      </c>
      <c r="Q30" s="28" t="s">
        <v>1700</v>
      </c>
      <c r="R30" s="28">
        <v>20</v>
      </c>
      <c r="S30" s="527" t="s">
        <v>1511</v>
      </c>
      <c r="T30" s="530" t="s">
        <v>1512</v>
      </c>
      <c r="U30" s="530" t="s">
        <v>1707</v>
      </c>
    </row>
    <row r="31" spans="1:21" ht="63.75">
      <c r="A31" s="34">
        <v>24</v>
      </c>
      <c r="B31" s="28"/>
      <c r="C31" s="524" t="s">
        <v>1518</v>
      </c>
      <c r="D31" s="524" t="s">
        <v>1519</v>
      </c>
      <c r="E31" s="213" t="s">
        <v>1520</v>
      </c>
      <c r="F31" s="524" t="s">
        <v>139</v>
      </c>
      <c r="G31" s="524" t="s">
        <v>140</v>
      </c>
      <c r="H31" s="524" t="s">
        <v>608</v>
      </c>
      <c r="I31" s="524" t="s">
        <v>1377</v>
      </c>
      <c r="J31" s="524" t="s">
        <v>1521</v>
      </c>
      <c r="K31" s="28">
        <v>0</v>
      </c>
      <c r="L31" s="28">
        <v>32400</v>
      </c>
      <c r="M31" s="28" t="s">
        <v>1380</v>
      </c>
      <c r="N31" s="67">
        <v>36000</v>
      </c>
      <c r="O31" s="536">
        <v>20</v>
      </c>
      <c r="P31" s="67">
        <v>36000</v>
      </c>
      <c r="Q31" s="28" t="s">
        <v>1700</v>
      </c>
      <c r="R31" s="28">
        <v>20</v>
      </c>
      <c r="S31" s="527" t="s">
        <v>1522</v>
      </c>
      <c r="T31" s="527" t="s">
        <v>1523</v>
      </c>
      <c r="U31" s="527" t="s">
        <v>1708</v>
      </c>
    </row>
    <row r="32" spans="1:21" ht="76.5">
      <c r="A32" s="34">
        <v>25</v>
      </c>
      <c r="B32" s="28"/>
      <c r="C32" s="67" t="s">
        <v>1524</v>
      </c>
      <c r="D32" s="67" t="s">
        <v>1525</v>
      </c>
      <c r="E32" s="537" t="s">
        <v>1526</v>
      </c>
      <c r="F32" s="524" t="s">
        <v>139</v>
      </c>
      <c r="G32" s="67" t="s">
        <v>140</v>
      </c>
      <c r="H32" s="67" t="s">
        <v>628</v>
      </c>
      <c r="I32" s="67" t="s">
        <v>1377</v>
      </c>
      <c r="J32" s="67" t="s">
        <v>617</v>
      </c>
      <c r="K32" s="28">
        <v>0</v>
      </c>
      <c r="L32" s="28">
        <v>32400</v>
      </c>
      <c r="M32" s="28" t="s">
        <v>1380</v>
      </c>
      <c r="N32" s="67">
        <v>36000</v>
      </c>
      <c r="O32" s="536">
        <v>20</v>
      </c>
      <c r="P32" s="67">
        <v>36000</v>
      </c>
      <c r="Q32" s="28" t="s">
        <v>1700</v>
      </c>
      <c r="R32" s="28">
        <v>20</v>
      </c>
      <c r="S32" s="527" t="s">
        <v>1527</v>
      </c>
      <c r="T32" s="530" t="s">
        <v>1528</v>
      </c>
      <c r="U32" s="530" t="s">
        <v>1709</v>
      </c>
    </row>
    <row r="33" spans="1:21" ht="76.5">
      <c r="A33" s="34">
        <v>26</v>
      </c>
      <c r="B33" s="28"/>
      <c r="C33" s="67" t="s">
        <v>1534</v>
      </c>
      <c r="D33" s="67" t="s">
        <v>1450</v>
      </c>
      <c r="E33" s="537" t="s">
        <v>1535</v>
      </c>
      <c r="F33" s="524" t="s">
        <v>139</v>
      </c>
      <c r="G33" s="67" t="s">
        <v>140</v>
      </c>
      <c r="H33" s="67" t="s">
        <v>608</v>
      </c>
      <c r="I33" s="67" t="s">
        <v>1377</v>
      </c>
      <c r="J33" s="67" t="s">
        <v>1536</v>
      </c>
      <c r="K33" s="28">
        <v>0</v>
      </c>
      <c r="L33" s="28">
        <v>32400</v>
      </c>
      <c r="M33" s="28" t="s">
        <v>1380</v>
      </c>
      <c r="N33" s="67">
        <v>36000</v>
      </c>
      <c r="O33" s="536">
        <v>20</v>
      </c>
      <c r="P33" s="67">
        <v>36000</v>
      </c>
      <c r="Q33" s="28" t="s">
        <v>1700</v>
      </c>
      <c r="R33" s="28">
        <v>20</v>
      </c>
      <c r="S33" s="530" t="s">
        <v>1537</v>
      </c>
      <c r="T33" s="530" t="s">
        <v>1538</v>
      </c>
      <c r="U33" s="530" t="s">
        <v>1710</v>
      </c>
    </row>
    <row r="34" spans="1:21" ht="102">
      <c r="A34" s="34">
        <v>27</v>
      </c>
      <c r="B34" s="28"/>
      <c r="C34" s="67" t="s">
        <v>1587</v>
      </c>
      <c r="D34" s="67" t="s">
        <v>1588</v>
      </c>
      <c r="E34" s="537" t="s">
        <v>1589</v>
      </c>
      <c r="F34" s="524" t="s">
        <v>139</v>
      </c>
      <c r="G34" s="67" t="s">
        <v>140</v>
      </c>
      <c r="H34" s="67" t="s">
        <v>608</v>
      </c>
      <c r="I34" s="67" t="s">
        <v>1377</v>
      </c>
      <c r="J34" s="67" t="s">
        <v>1536</v>
      </c>
      <c r="K34" s="28">
        <v>0</v>
      </c>
      <c r="L34" s="28">
        <v>32400</v>
      </c>
      <c r="M34" s="28" t="s">
        <v>1380</v>
      </c>
      <c r="N34" s="67">
        <v>36000</v>
      </c>
      <c r="O34" s="536">
        <v>20</v>
      </c>
      <c r="P34" s="67">
        <v>36000</v>
      </c>
      <c r="Q34" s="28" t="s">
        <v>1700</v>
      </c>
      <c r="R34" s="28">
        <v>20</v>
      </c>
      <c r="S34" s="530" t="s">
        <v>1590</v>
      </c>
      <c r="T34" s="530" t="s">
        <v>1591</v>
      </c>
      <c r="U34" s="530" t="s">
        <v>1592</v>
      </c>
    </row>
    <row r="35" spans="1:21" ht="102">
      <c r="A35" s="34">
        <v>28</v>
      </c>
      <c r="B35" s="28"/>
      <c r="C35" s="67" t="s">
        <v>1428</v>
      </c>
      <c r="D35" s="67" t="s">
        <v>1429</v>
      </c>
      <c r="E35" s="537" t="s">
        <v>1430</v>
      </c>
      <c r="F35" s="524" t="s">
        <v>139</v>
      </c>
      <c r="G35" s="67" t="s">
        <v>1431</v>
      </c>
      <c r="H35" s="67" t="s">
        <v>608</v>
      </c>
      <c r="I35" s="67" t="s">
        <v>1377</v>
      </c>
      <c r="J35" s="67" t="s">
        <v>1432</v>
      </c>
      <c r="K35" s="28">
        <v>0</v>
      </c>
      <c r="L35" s="28">
        <v>32400</v>
      </c>
      <c r="M35" s="28" t="s">
        <v>1380</v>
      </c>
      <c r="N35" s="67">
        <v>36000</v>
      </c>
      <c r="O35" s="536">
        <v>20</v>
      </c>
      <c r="P35" s="67">
        <v>36000</v>
      </c>
      <c r="Q35" s="28" t="s">
        <v>1700</v>
      </c>
      <c r="R35" s="28">
        <v>20</v>
      </c>
      <c r="S35" s="527" t="s">
        <v>1433</v>
      </c>
      <c r="T35" s="530" t="s">
        <v>1434</v>
      </c>
      <c r="U35" s="530" t="s">
        <v>1711</v>
      </c>
    </row>
    <row r="36" spans="1:21" ht="89.25">
      <c r="A36" s="34">
        <v>29</v>
      </c>
      <c r="B36" s="28"/>
      <c r="C36" s="67" t="s">
        <v>1455</v>
      </c>
      <c r="D36" s="67" t="s">
        <v>1456</v>
      </c>
      <c r="E36" s="537" t="s">
        <v>1457</v>
      </c>
      <c r="F36" s="524" t="s">
        <v>139</v>
      </c>
      <c r="G36" s="67" t="s">
        <v>1431</v>
      </c>
      <c r="H36" s="67" t="s">
        <v>608</v>
      </c>
      <c r="I36" s="67" t="s">
        <v>1377</v>
      </c>
      <c r="J36" s="67" t="s">
        <v>1458</v>
      </c>
      <c r="K36" s="28">
        <v>0</v>
      </c>
      <c r="L36" s="28">
        <v>32400</v>
      </c>
      <c r="M36" s="28" t="s">
        <v>1380</v>
      </c>
      <c r="N36" s="67">
        <v>36000</v>
      </c>
      <c r="O36" s="536">
        <v>20</v>
      </c>
      <c r="P36" s="67">
        <v>36000</v>
      </c>
      <c r="Q36" s="28" t="s">
        <v>1700</v>
      </c>
      <c r="R36" s="28">
        <v>20</v>
      </c>
      <c r="S36" s="527" t="s">
        <v>1459</v>
      </c>
      <c r="T36" s="530" t="s">
        <v>1460</v>
      </c>
      <c r="U36" s="530" t="s">
        <v>1712</v>
      </c>
    </row>
    <row r="37" spans="1:21" ht="89.25">
      <c r="A37" s="34">
        <v>30</v>
      </c>
      <c r="B37" s="28"/>
      <c r="C37" s="524" t="s">
        <v>1435</v>
      </c>
      <c r="D37" s="524" t="s">
        <v>1436</v>
      </c>
      <c r="E37" s="213" t="s">
        <v>1385</v>
      </c>
      <c r="F37" s="524" t="s">
        <v>139</v>
      </c>
      <c r="G37" s="524" t="s">
        <v>140</v>
      </c>
      <c r="H37" s="524" t="s">
        <v>608</v>
      </c>
      <c r="I37" s="524" t="s">
        <v>1377</v>
      </c>
      <c r="J37" s="524" t="s">
        <v>1437</v>
      </c>
      <c r="K37" s="28">
        <v>0</v>
      </c>
      <c r="L37" s="28">
        <v>32400</v>
      </c>
      <c r="M37" s="28" t="s">
        <v>1380</v>
      </c>
      <c r="N37" s="67">
        <v>36000</v>
      </c>
      <c r="O37" s="536">
        <v>20</v>
      </c>
      <c r="P37" s="67">
        <v>36000</v>
      </c>
      <c r="Q37" s="28" t="s">
        <v>1700</v>
      </c>
      <c r="R37" s="28">
        <v>20</v>
      </c>
      <c r="S37" s="527" t="s">
        <v>1438</v>
      </c>
      <c r="T37" s="527" t="s">
        <v>1439</v>
      </c>
      <c r="U37" s="527" t="s">
        <v>1713</v>
      </c>
    </row>
    <row r="38" spans="1:21" ht="63.75">
      <c r="A38" s="34">
        <v>31</v>
      </c>
      <c r="B38" s="28"/>
      <c r="C38" s="67" t="s">
        <v>1466</v>
      </c>
      <c r="D38" s="67" t="s">
        <v>1467</v>
      </c>
      <c r="E38" s="537" t="s">
        <v>1468</v>
      </c>
      <c r="F38" s="524" t="s">
        <v>139</v>
      </c>
      <c r="G38" s="67" t="s">
        <v>140</v>
      </c>
      <c r="H38" s="67" t="s">
        <v>608</v>
      </c>
      <c r="I38" s="67" t="s">
        <v>1377</v>
      </c>
      <c r="J38" s="67" t="s">
        <v>1469</v>
      </c>
      <c r="K38" s="28">
        <v>0</v>
      </c>
      <c r="L38" s="28">
        <v>32400</v>
      </c>
      <c r="M38" s="28" t="s">
        <v>1380</v>
      </c>
      <c r="N38" s="67">
        <v>36000</v>
      </c>
      <c r="O38" s="536">
        <v>20</v>
      </c>
      <c r="P38" s="67">
        <v>36000</v>
      </c>
      <c r="Q38" s="28" t="s">
        <v>1700</v>
      </c>
      <c r="R38" s="28">
        <v>20</v>
      </c>
      <c r="S38" s="67">
        <v>50316305254</v>
      </c>
      <c r="T38" s="530" t="s">
        <v>1471</v>
      </c>
      <c r="U38" s="530" t="s">
        <v>1714</v>
      </c>
    </row>
    <row r="39" spans="1:21" ht="51">
      <c r="A39" s="34">
        <v>32</v>
      </c>
      <c r="B39" s="28"/>
      <c r="C39" s="67" t="s">
        <v>1558</v>
      </c>
      <c r="D39" s="67" t="s">
        <v>1559</v>
      </c>
      <c r="E39" s="537" t="s">
        <v>1560</v>
      </c>
      <c r="F39" s="524" t="s">
        <v>139</v>
      </c>
      <c r="G39" s="67" t="s">
        <v>31</v>
      </c>
      <c r="H39" s="61" t="s">
        <v>40</v>
      </c>
      <c r="I39" s="61" t="s">
        <v>6</v>
      </c>
      <c r="J39" s="67" t="s">
        <v>1561</v>
      </c>
      <c r="K39" s="28">
        <v>0</v>
      </c>
      <c r="L39" s="28">
        <v>32400</v>
      </c>
      <c r="M39" s="28" t="s">
        <v>1380</v>
      </c>
      <c r="N39" s="67">
        <v>36000</v>
      </c>
      <c r="O39" s="536">
        <v>20</v>
      </c>
      <c r="P39" s="67">
        <v>36000</v>
      </c>
      <c r="Q39" s="28" t="s">
        <v>1700</v>
      </c>
      <c r="R39" s="28">
        <v>20</v>
      </c>
      <c r="S39" s="530" t="s">
        <v>1562</v>
      </c>
      <c r="T39" s="530" t="s">
        <v>1563</v>
      </c>
      <c r="U39" s="530" t="s">
        <v>1715</v>
      </c>
    </row>
    <row r="40" spans="1:21" ht="63.75">
      <c r="A40" s="34">
        <v>33</v>
      </c>
      <c r="B40" s="28"/>
      <c r="C40" s="67" t="s">
        <v>1461</v>
      </c>
      <c r="D40" s="67" t="s">
        <v>1462</v>
      </c>
      <c r="E40" s="537" t="s">
        <v>1463</v>
      </c>
      <c r="F40" s="524" t="s">
        <v>139</v>
      </c>
      <c r="G40" s="67" t="s">
        <v>140</v>
      </c>
      <c r="H40" s="67" t="s">
        <v>628</v>
      </c>
      <c r="I40" s="67" t="s">
        <v>1392</v>
      </c>
      <c r="J40" s="67" t="s">
        <v>617</v>
      </c>
      <c r="K40" s="28">
        <v>0</v>
      </c>
      <c r="L40" s="28">
        <v>32400</v>
      </c>
      <c r="M40" s="28" t="s">
        <v>1380</v>
      </c>
      <c r="N40" s="67">
        <v>36000</v>
      </c>
      <c r="O40" s="536">
        <v>20</v>
      </c>
      <c r="P40" s="67">
        <v>36000</v>
      </c>
      <c r="Q40" s="28" t="s">
        <v>1700</v>
      </c>
      <c r="R40" s="28">
        <v>20</v>
      </c>
      <c r="S40" s="530" t="s">
        <v>1464</v>
      </c>
      <c r="T40" s="530" t="s">
        <v>1465</v>
      </c>
      <c r="U40" s="530" t="s">
        <v>1716</v>
      </c>
    </row>
    <row r="41" spans="1:21" ht="63.75">
      <c r="A41" s="34">
        <v>34</v>
      </c>
      <c r="B41" s="28"/>
      <c r="C41" s="67" t="s">
        <v>1564</v>
      </c>
      <c r="D41" s="67" t="s">
        <v>1565</v>
      </c>
      <c r="E41" s="537" t="s">
        <v>1566</v>
      </c>
      <c r="F41" s="524" t="s">
        <v>139</v>
      </c>
      <c r="G41" s="67" t="s">
        <v>31</v>
      </c>
      <c r="H41" s="61" t="s">
        <v>40</v>
      </c>
      <c r="I41" s="61" t="s">
        <v>6</v>
      </c>
      <c r="J41" s="67" t="s">
        <v>568</v>
      </c>
      <c r="K41" s="28">
        <v>0</v>
      </c>
      <c r="L41" s="28">
        <v>32400</v>
      </c>
      <c r="M41" s="28" t="s">
        <v>1380</v>
      </c>
      <c r="N41" s="67">
        <v>36000</v>
      </c>
      <c r="O41" s="536">
        <v>20</v>
      </c>
      <c r="P41" s="67">
        <v>36000</v>
      </c>
      <c r="Q41" s="28" t="s">
        <v>1700</v>
      </c>
      <c r="R41" s="28">
        <v>20</v>
      </c>
      <c r="S41" s="530" t="s">
        <v>1567</v>
      </c>
      <c r="T41" s="530" t="s">
        <v>1568</v>
      </c>
      <c r="U41" s="530" t="s">
        <v>1717</v>
      </c>
    </row>
    <row r="42" spans="1:21" ht="76.5">
      <c r="A42" s="34">
        <v>35</v>
      </c>
      <c r="B42" s="28"/>
      <c r="C42" s="524" t="s">
        <v>1374</v>
      </c>
      <c r="D42" s="524" t="s">
        <v>1375</v>
      </c>
      <c r="E42" s="213" t="s">
        <v>1376</v>
      </c>
      <c r="F42" s="524" t="s">
        <v>139</v>
      </c>
      <c r="G42" s="524" t="s">
        <v>140</v>
      </c>
      <c r="H42" s="524" t="s">
        <v>608</v>
      </c>
      <c r="I42" s="524" t="s">
        <v>1377</v>
      </c>
      <c r="J42" s="524" t="s">
        <v>1378</v>
      </c>
      <c r="K42" s="28">
        <v>0</v>
      </c>
      <c r="L42" s="28">
        <v>32400</v>
      </c>
      <c r="M42" s="28" t="s">
        <v>1380</v>
      </c>
      <c r="N42" s="67">
        <v>36000</v>
      </c>
      <c r="O42" s="536">
        <v>20</v>
      </c>
      <c r="P42" s="67">
        <v>36000</v>
      </c>
      <c r="Q42" s="28" t="s">
        <v>1700</v>
      </c>
      <c r="R42" s="28">
        <v>20</v>
      </c>
      <c r="S42" s="527" t="s">
        <v>1381</v>
      </c>
      <c r="T42" s="527" t="s">
        <v>1382</v>
      </c>
      <c r="U42" s="527" t="s">
        <v>1718</v>
      </c>
    </row>
    <row r="43" spans="1:21" ht="76.5">
      <c r="A43" s="34">
        <v>36</v>
      </c>
      <c r="B43" s="28"/>
      <c r="C43" s="67" t="s">
        <v>1412</v>
      </c>
      <c r="D43" s="67" t="s">
        <v>1413</v>
      </c>
      <c r="E43" s="537" t="s">
        <v>1414</v>
      </c>
      <c r="F43" s="524" t="s">
        <v>139</v>
      </c>
      <c r="G43" s="67" t="s">
        <v>140</v>
      </c>
      <c r="H43" s="67" t="s">
        <v>608</v>
      </c>
      <c r="I43" s="67" t="s">
        <v>1377</v>
      </c>
      <c r="J43" s="67" t="s">
        <v>617</v>
      </c>
      <c r="K43" s="28">
        <v>0</v>
      </c>
      <c r="L43" s="28">
        <v>32400</v>
      </c>
      <c r="M43" s="28" t="s">
        <v>1380</v>
      </c>
      <c r="N43" s="67">
        <v>36000</v>
      </c>
      <c r="O43" s="536">
        <v>20</v>
      </c>
      <c r="P43" s="67">
        <v>36000</v>
      </c>
      <c r="Q43" s="28" t="s">
        <v>1700</v>
      </c>
      <c r="R43" s="28">
        <v>20</v>
      </c>
      <c r="S43" s="530" t="s">
        <v>1415</v>
      </c>
      <c r="T43" s="530" t="s">
        <v>1416</v>
      </c>
      <c r="U43" s="530" t="s">
        <v>1719</v>
      </c>
    </row>
    <row r="44" spans="1:21" ht="89.25">
      <c r="A44" s="34">
        <v>37</v>
      </c>
      <c r="B44" s="28"/>
      <c r="C44" s="524" t="s">
        <v>1401</v>
      </c>
      <c r="D44" s="524" t="s">
        <v>1402</v>
      </c>
      <c r="E44" s="213" t="s">
        <v>1403</v>
      </c>
      <c r="F44" s="524" t="s">
        <v>139</v>
      </c>
      <c r="G44" s="524" t="s">
        <v>140</v>
      </c>
      <c r="H44" s="524" t="s">
        <v>608</v>
      </c>
      <c r="I44" s="524" t="s">
        <v>1377</v>
      </c>
      <c r="J44" s="524" t="s">
        <v>1404</v>
      </c>
      <c r="K44" s="28">
        <v>0</v>
      </c>
      <c r="L44" s="28">
        <v>32400</v>
      </c>
      <c r="M44" s="28" t="s">
        <v>1380</v>
      </c>
      <c r="N44" s="67">
        <v>36000</v>
      </c>
      <c r="O44" s="536">
        <v>20</v>
      </c>
      <c r="P44" s="67">
        <v>36000</v>
      </c>
      <c r="Q44" s="28" t="s">
        <v>1700</v>
      </c>
      <c r="R44" s="28">
        <v>20</v>
      </c>
      <c r="S44" s="527" t="s">
        <v>1405</v>
      </c>
      <c r="T44" s="527" t="s">
        <v>1406</v>
      </c>
      <c r="U44" s="527" t="s">
        <v>1720</v>
      </c>
    </row>
    <row r="45" spans="1:21" ht="102">
      <c r="A45" s="34">
        <v>38</v>
      </c>
      <c r="B45" s="28"/>
      <c r="C45" s="67" t="s">
        <v>1582</v>
      </c>
      <c r="D45" s="67" t="s">
        <v>1583</v>
      </c>
      <c r="E45" s="537" t="s">
        <v>1584</v>
      </c>
      <c r="F45" s="524" t="s">
        <v>139</v>
      </c>
      <c r="G45" s="67" t="s">
        <v>140</v>
      </c>
      <c r="H45" s="67" t="s">
        <v>608</v>
      </c>
      <c r="I45" s="67" t="s">
        <v>1377</v>
      </c>
      <c r="J45" s="67" t="s">
        <v>1542</v>
      </c>
      <c r="K45" s="28">
        <v>0</v>
      </c>
      <c r="L45" s="28">
        <v>32400</v>
      </c>
      <c r="M45" s="28" t="s">
        <v>1380</v>
      </c>
      <c r="N45" s="67">
        <v>36000</v>
      </c>
      <c r="O45" s="536">
        <v>20</v>
      </c>
      <c r="P45" s="67">
        <v>36000</v>
      </c>
      <c r="Q45" s="28" t="s">
        <v>1700</v>
      </c>
      <c r="R45" s="28">
        <v>20</v>
      </c>
      <c r="S45" s="530" t="s">
        <v>1585</v>
      </c>
      <c r="T45" s="530" t="s">
        <v>1586</v>
      </c>
      <c r="U45" s="530" t="s">
        <v>1721</v>
      </c>
    </row>
    <row r="46" spans="1:21" ht="76.5">
      <c r="A46" s="34">
        <v>39</v>
      </c>
      <c r="B46" s="28"/>
      <c r="C46" s="67" t="s">
        <v>1593</v>
      </c>
      <c r="D46" s="67" t="s">
        <v>1594</v>
      </c>
      <c r="E46" s="537" t="s">
        <v>1595</v>
      </c>
      <c r="F46" s="524" t="s">
        <v>139</v>
      </c>
      <c r="G46" s="67" t="s">
        <v>140</v>
      </c>
      <c r="H46" s="67" t="s">
        <v>628</v>
      </c>
      <c r="I46" s="67" t="s">
        <v>1377</v>
      </c>
      <c r="J46" s="67" t="s">
        <v>617</v>
      </c>
      <c r="K46" s="28">
        <v>0</v>
      </c>
      <c r="L46" s="28">
        <v>32400</v>
      </c>
      <c r="M46" s="28" t="s">
        <v>1380</v>
      </c>
      <c r="N46" s="67">
        <v>36000</v>
      </c>
      <c r="O46" s="536">
        <v>20</v>
      </c>
      <c r="P46" s="67">
        <v>36000</v>
      </c>
      <c r="Q46" s="28" t="s">
        <v>1700</v>
      </c>
      <c r="R46" s="28">
        <v>20</v>
      </c>
      <c r="S46" s="530" t="s">
        <v>1596</v>
      </c>
      <c r="T46" s="530" t="s">
        <v>1597</v>
      </c>
      <c r="U46" s="530" t="s">
        <v>1598</v>
      </c>
    </row>
    <row r="47" spans="1:21" ht="76.5">
      <c r="A47" s="34">
        <v>40</v>
      </c>
      <c r="B47" s="28"/>
      <c r="C47" s="524" t="s">
        <v>1484</v>
      </c>
      <c r="D47" s="524" t="s">
        <v>590</v>
      </c>
      <c r="E47" s="213" t="s">
        <v>1485</v>
      </c>
      <c r="F47" s="524" t="s">
        <v>139</v>
      </c>
      <c r="G47" s="67" t="s">
        <v>140</v>
      </c>
      <c r="H47" s="67" t="s">
        <v>628</v>
      </c>
      <c r="I47" s="67" t="s">
        <v>1392</v>
      </c>
      <c r="J47" s="67" t="s">
        <v>1486</v>
      </c>
      <c r="K47" s="28">
        <v>0</v>
      </c>
      <c r="L47" s="28">
        <v>32400</v>
      </c>
      <c r="M47" s="28" t="s">
        <v>1380</v>
      </c>
      <c r="N47" s="67">
        <v>36000</v>
      </c>
      <c r="O47" s="536">
        <v>20</v>
      </c>
      <c r="P47" s="67">
        <v>36000</v>
      </c>
      <c r="Q47" s="28" t="s">
        <v>1700</v>
      </c>
      <c r="R47" s="28">
        <v>20</v>
      </c>
      <c r="S47" s="527" t="s">
        <v>1487</v>
      </c>
      <c r="T47" s="530" t="s">
        <v>1488</v>
      </c>
      <c r="U47" s="527" t="s">
        <v>1722</v>
      </c>
    </row>
    <row r="48" spans="1:21" ht="114.75">
      <c r="A48" s="34">
        <v>41</v>
      </c>
      <c r="B48" s="28"/>
      <c r="C48" s="524" t="s">
        <v>1396</v>
      </c>
      <c r="D48" s="524" t="s">
        <v>1397</v>
      </c>
      <c r="E48" s="213" t="s">
        <v>1398</v>
      </c>
      <c r="F48" s="524" t="s">
        <v>139</v>
      </c>
      <c r="G48" s="524" t="s">
        <v>140</v>
      </c>
      <c r="H48" s="524" t="s">
        <v>608</v>
      </c>
      <c r="I48" s="524" t="s">
        <v>1377</v>
      </c>
      <c r="J48" s="524" t="s">
        <v>617</v>
      </c>
      <c r="K48" s="28">
        <v>0</v>
      </c>
      <c r="L48" s="28">
        <v>32400</v>
      </c>
      <c r="M48" s="28" t="s">
        <v>1380</v>
      </c>
      <c r="N48" s="67">
        <v>36000</v>
      </c>
      <c r="O48" s="536">
        <v>20</v>
      </c>
      <c r="P48" s="67">
        <v>36000</v>
      </c>
      <c r="Q48" s="28" t="s">
        <v>1700</v>
      </c>
      <c r="R48" s="28">
        <v>20</v>
      </c>
      <c r="S48" s="527" t="s">
        <v>1399</v>
      </c>
      <c r="T48" s="527" t="s">
        <v>1400</v>
      </c>
      <c r="U48" s="527" t="s">
        <v>1723</v>
      </c>
    </row>
    <row r="49" spans="1:21" ht="63.75">
      <c r="A49" s="34">
        <v>42</v>
      </c>
      <c r="B49" s="28"/>
      <c r="C49" s="67" t="s">
        <v>1501</v>
      </c>
      <c r="D49" s="67" t="s">
        <v>1502</v>
      </c>
      <c r="E49" s="537" t="s">
        <v>1503</v>
      </c>
      <c r="F49" s="524" t="s">
        <v>139</v>
      </c>
      <c r="G49" s="67" t="s">
        <v>140</v>
      </c>
      <c r="H49" s="67" t="s">
        <v>608</v>
      </c>
      <c r="I49" s="67" t="s">
        <v>1392</v>
      </c>
      <c r="J49" s="67" t="s">
        <v>1504</v>
      </c>
      <c r="K49" s="28">
        <v>0</v>
      </c>
      <c r="L49" s="28">
        <v>32400</v>
      </c>
      <c r="M49" s="28" t="s">
        <v>1380</v>
      </c>
      <c r="N49" s="67">
        <v>36000</v>
      </c>
      <c r="O49" s="536">
        <v>20</v>
      </c>
      <c r="P49" s="67">
        <v>36000</v>
      </c>
      <c r="Q49" s="28" t="s">
        <v>1700</v>
      </c>
      <c r="R49" s="28">
        <v>20</v>
      </c>
      <c r="S49" s="527" t="s">
        <v>1505</v>
      </c>
      <c r="T49" s="530" t="s">
        <v>1506</v>
      </c>
      <c r="U49" s="530" t="s">
        <v>1724</v>
      </c>
    </row>
  </sheetData>
  <mergeCells count="7">
    <mergeCell ref="A6:B6"/>
    <mergeCell ref="A1:T1"/>
    <mergeCell ref="A2:T2"/>
    <mergeCell ref="A3:R3"/>
    <mergeCell ref="A4:G4"/>
    <mergeCell ref="N5:O5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5"/>
  <sheetViews>
    <sheetView topLeftCell="A32" workbookViewId="0">
      <selection activeCell="A9" sqref="A9:A25"/>
    </sheetView>
  </sheetViews>
  <sheetFormatPr defaultRowHeight="15"/>
  <sheetData>
    <row r="1" spans="1:21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191"/>
      <c r="T1" s="191"/>
      <c r="U1" s="532"/>
    </row>
    <row r="2" spans="1:21" ht="16.5">
      <c r="A2" s="721" t="s">
        <v>1755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191"/>
      <c r="T2" s="191"/>
      <c r="U2" s="532"/>
    </row>
    <row r="3" spans="1:21" ht="16.5">
      <c r="A3" s="721" t="s">
        <v>1756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191"/>
      <c r="T3" s="191"/>
      <c r="U3" s="532"/>
    </row>
    <row r="4" spans="1:21" ht="15.75">
      <c r="A4" s="722" t="s">
        <v>1757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546"/>
      <c r="T4" s="546"/>
      <c r="U4" s="547"/>
    </row>
    <row r="5" spans="1:21" ht="18">
      <c r="A5" s="714" t="s">
        <v>1697</v>
      </c>
      <c r="B5" s="714"/>
      <c r="C5" s="714"/>
      <c r="D5" s="714"/>
      <c r="E5" s="714"/>
      <c r="F5" s="714"/>
      <c r="G5" s="714"/>
      <c r="H5" s="141"/>
      <c r="I5" s="141"/>
      <c r="J5" s="192"/>
      <c r="K5" s="192"/>
      <c r="L5" s="192"/>
      <c r="M5" s="548"/>
      <c r="N5" s="74"/>
      <c r="O5" s="7"/>
      <c r="P5" s="549"/>
      <c r="Q5" s="550"/>
      <c r="R5" s="723" t="s">
        <v>199</v>
      </c>
      <c r="S5" s="723"/>
      <c r="T5" s="191"/>
      <c r="U5" s="532"/>
    </row>
    <row r="6" spans="1:21" ht="15.75">
      <c r="A6" s="551"/>
      <c r="B6" s="79"/>
      <c r="C6" s="79"/>
      <c r="D6" s="79"/>
      <c r="E6" s="80"/>
      <c r="F6" s="143"/>
      <c r="G6" s="552"/>
      <c r="H6" s="143"/>
      <c r="I6" s="143"/>
      <c r="J6" s="30"/>
      <c r="K6" s="30"/>
      <c r="L6" s="30"/>
      <c r="M6" s="144"/>
      <c r="N6" s="144"/>
      <c r="O6" s="112"/>
      <c r="P6" s="553"/>
      <c r="Q6" s="719" t="s">
        <v>1758</v>
      </c>
      <c r="R6" s="719"/>
      <c r="S6" s="191"/>
      <c r="T6" s="191"/>
      <c r="U6" s="532"/>
    </row>
    <row r="7" spans="1:21" ht="15.75">
      <c r="A7" s="715" t="s">
        <v>201</v>
      </c>
      <c r="B7" s="715"/>
      <c r="C7" s="715"/>
      <c r="D7" s="79"/>
      <c r="E7" s="80"/>
      <c r="F7" s="143"/>
      <c r="G7" s="552"/>
      <c r="H7" s="143"/>
      <c r="I7" s="143"/>
      <c r="J7" s="30"/>
      <c r="K7" s="30"/>
      <c r="L7" s="30"/>
      <c r="M7" s="144"/>
      <c r="N7" s="144"/>
      <c r="O7" s="112"/>
      <c r="P7" s="718" t="s">
        <v>202</v>
      </c>
      <c r="Q7" s="718"/>
      <c r="R7" s="718"/>
      <c r="S7" s="191"/>
      <c r="T7" s="191"/>
      <c r="U7" s="532"/>
    </row>
    <row r="8" spans="1:21" ht="75">
      <c r="A8" s="62" t="s">
        <v>113</v>
      </c>
      <c r="B8" s="62" t="s">
        <v>114</v>
      </c>
      <c r="C8" s="62" t="s">
        <v>115</v>
      </c>
      <c r="D8" s="62" t="s">
        <v>116</v>
      </c>
      <c r="E8" s="62" t="s">
        <v>117</v>
      </c>
      <c r="F8" s="62" t="s">
        <v>9</v>
      </c>
      <c r="G8" s="62" t="s">
        <v>118</v>
      </c>
      <c r="H8" s="62" t="s">
        <v>119</v>
      </c>
      <c r="I8" s="62" t="s">
        <v>120</v>
      </c>
      <c r="J8" s="62" t="s">
        <v>129</v>
      </c>
      <c r="K8" s="62" t="s">
        <v>130</v>
      </c>
      <c r="L8" s="62" t="s">
        <v>131</v>
      </c>
      <c r="M8" s="62" t="s">
        <v>132</v>
      </c>
      <c r="N8" s="62" t="s">
        <v>1759</v>
      </c>
      <c r="O8" s="62" t="s">
        <v>1760</v>
      </c>
      <c r="P8" s="62" t="s">
        <v>125</v>
      </c>
      <c r="Q8" s="62" t="s">
        <v>124</v>
      </c>
      <c r="R8" s="62" t="s">
        <v>126</v>
      </c>
      <c r="S8" s="208" t="s">
        <v>521</v>
      </c>
      <c r="T8" s="208" t="s">
        <v>522</v>
      </c>
      <c r="U8" s="542" t="s">
        <v>742</v>
      </c>
    </row>
    <row r="9" spans="1:21" ht="120">
      <c r="A9" s="538">
        <v>1</v>
      </c>
      <c r="B9" s="538"/>
      <c r="C9" s="63" t="s">
        <v>1725</v>
      </c>
      <c r="D9" s="63" t="s">
        <v>1726</v>
      </c>
      <c r="E9" s="63" t="s">
        <v>1727</v>
      </c>
      <c r="F9" s="539" t="s">
        <v>1677</v>
      </c>
      <c r="G9" s="538" t="s">
        <v>1728</v>
      </c>
      <c r="H9" s="520" t="s">
        <v>32</v>
      </c>
      <c r="I9" s="540" t="s">
        <v>6</v>
      </c>
      <c r="J9" s="63" t="s">
        <v>1729</v>
      </c>
      <c r="K9" s="63" t="s">
        <v>1729</v>
      </c>
      <c r="L9" s="63" t="s">
        <v>704</v>
      </c>
      <c r="M9" s="63" t="s">
        <v>1349</v>
      </c>
      <c r="N9" s="538">
        <v>200000</v>
      </c>
      <c r="O9" s="63" t="s">
        <v>1730</v>
      </c>
      <c r="P9" s="538">
        <v>50000</v>
      </c>
      <c r="Q9" s="538" t="s">
        <v>1731</v>
      </c>
      <c r="R9" s="538" t="s">
        <v>878</v>
      </c>
      <c r="S9" s="541" t="s">
        <v>1732</v>
      </c>
      <c r="T9" s="542" t="s">
        <v>1733</v>
      </c>
      <c r="U9" s="543" t="s">
        <v>1734</v>
      </c>
    </row>
    <row r="10" spans="1:21" ht="90">
      <c r="A10" s="538">
        <v>2</v>
      </c>
      <c r="B10" s="538"/>
      <c r="C10" s="520" t="s">
        <v>1735</v>
      </c>
      <c r="D10" s="520" t="s">
        <v>735</v>
      </c>
      <c r="E10" s="520" t="s">
        <v>712</v>
      </c>
      <c r="F10" s="539" t="s">
        <v>1677</v>
      </c>
      <c r="G10" s="521" t="s">
        <v>31</v>
      </c>
      <c r="H10" s="520" t="s">
        <v>32</v>
      </c>
      <c r="I10" s="520" t="s">
        <v>1736</v>
      </c>
      <c r="J10" s="63" t="s">
        <v>1737</v>
      </c>
      <c r="K10" s="63" t="s">
        <v>1738</v>
      </c>
      <c r="L10" s="63" t="s">
        <v>704</v>
      </c>
      <c r="M10" s="63" t="s">
        <v>918</v>
      </c>
      <c r="N10" s="538">
        <v>150000</v>
      </c>
      <c r="O10" s="63" t="s">
        <v>1730</v>
      </c>
      <c r="P10" s="538">
        <v>50000</v>
      </c>
      <c r="Q10" s="538" t="s">
        <v>1731</v>
      </c>
      <c r="R10" s="538" t="s">
        <v>929</v>
      </c>
      <c r="S10" s="543" t="s">
        <v>739</v>
      </c>
      <c r="T10" s="522" t="s">
        <v>740</v>
      </c>
      <c r="U10" s="543" t="s">
        <v>1739</v>
      </c>
    </row>
    <row r="11" spans="1:21" ht="90">
      <c r="A11" s="538">
        <v>3</v>
      </c>
      <c r="B11" s="538"/>
      <c r="C11" s="63" t="s">
        <v>1740</v>
      </c>
      <c r="D11" s="63" t="s">
        <v>1741</v>
      </c>
      <c r="E11" s="520" t="s">
        <v>712</v>
      </c>
      <c r="F11" s="539" t="s">
        <v>1677</v>
      </c>
      <c r="G11" s="521" t="s">
        <v>1742</v>
      </c>
      <c r="H11" s="520" t="s">
        <v>32</v>
      </c>
      <c r="I11" s="520" t="s">
        <v>5</v>
      </c>
      <c r="J11" s="63" t="s">
        <v>1743</v>
      </c>
      <c r="K11" s="63" t="s">
        <v>1738</v>
      </c>
      <c r="L11" s="63" t="s">
        <v>704</v>
      </c>
      <c r="M11" s="63" t="s">
        <v>1349</v>
      </c>
      <c r="N11" s="538">
        <v>200000</v>
      </c>
      <c r="O11" s="63" t="s">
        <v>1730</v>
      </c>
      <c r="P11" s="538">
        <v>50000</v>
      </c>
      <c r="Q11" s="538" t="s">
        <v>1731</v>
      </c>
      <c r="R11" s="538" t="s">
        <v>1067</v>
      </c>
      <c r="S11" s="542" t="s">
        <v>732</v>
      </c>
      <c r="T11" s="542" t="s">
        <v>733</v>
      </c>
      <c r="U11" s="543" t="s">
        <v>1744</v>
      </c>
    </row>
    <row r="12" spans="1:21" ht="120">
      <c r="A12" s="538">
        <v>4</v>
      </c>
      <c r="B12" s="32"/>
      <c r="C12" s="544" t="s">
        <v>881</v>
      </c>
      <c r="D12" s="544" t="s">
        <v>882</v>
      </c>
      <c r="E12" s="545" t="s">
        <v>1745</v>
      </c>
      <c r="F12" s="539" t="s">
        <v>1677</v>
      </c>
      <c r="G12" s="521" t="s">
        <v>31</v>
      </c>
      <c r="H12" s="116" t="s">
        <v>32</v>
      </c>
      <c r="I12" s="540" t="s">
        <v>6</v>
      </c>
      <c r="J12" s="520" t="s">
        <v>1746</v>
      </c>
      <c r="K12" s="63" t="s">
        <v>884</v>
      </c>
      <c r="L12" s="63" t="s">
        <v>704</v>
      </c>
      <c r="M12" s="63" t="s">
        <v>1349</v>
      </c>
      <c r="N12" s="538">
        <v>200000</v>
      </c>
      <c r="O12" s="63" t="s">
        <v>1730</v>
      </c>
      <c r="P12" s="538">
        <v>50000</v>
      </c>
      <c r="Q12" s="538" t="s">
        <v>1747</v>
      </c>
      <c r="R12" s="538" t="s">
        <v>929</v>
      </c>
      <c r="S12" s="542" t="s">
        <v>1748</v>
      </c>
      <c r="T12" s="542" t="s">
        <v>1749</v>
      </c>
      <c r="U12" s="543" t="s">
        <v>1750</v>
      </c>
    </row>
    <row r="13" spans="1:21" ht="90">
      <c r="A13" s="538">
        <v>5</v>
      </c>
      <c r="B13" s="32"/>
      <c r="C13" s="520" t="s">
        <v>1751</v>
      </c>
      <c r="D13" s="520" t="s">
        <v>1752</v>
      </c>
      <c r="E13" s="520" t="s">
        <v>1345</v>
      </c>
      <c r="F13" s="539" t="s">
        <v>1677</v>
      </c>
      <c r="G13" s="521" t="s">
        <v>31</v>
      </c>
      <c r="H13" s="116" t="s">
        <v>32</v>
      </c>
      <c r="I13" s="540" t="s">
        <v>6</v>
      </c>
      <c r="J13" s="63" t="s">
        <v>1753</v>
      </c>
      <c r="K13" s="63" t="s">
        <v>1738</v>
      </c>
      <c r="L13" s="63" t="s">
        <v>704</v>
      </c>
      <c r="M13" s="63" t="s">
        <v>918</v>
      </c>
      <c r="N13" s="538">
        <v>150000</v>
      </c>
      <c r="O13" s="63" t="s">
        <v>1730</v>
      </c>
      <c r="P13" s="538">
        <v>50000</v>
      </c>
      <c r="Q13" s="538" t="s">
        <v>1747</v>
      </c>
      <c r="R13" s="538" t="s">
        <v>1067</v>
      </c>
      <c r="S13" s="543" t="s">
        <v>715</v>
      </c>
      <c r="T13" s="522" t="s">
        <v>716</v>
      </c>
      <c r="U13" s="543" t="s">
        <v>1754</v>
      </c>
    </row>
    <row r="14" spans="1:21" ht="120">
      <c r="A14" s="538">
        <v>6</v>
      </c>
      <c r="B14" s="538"/>
      <c r="C14" s="63" t="s">
        <v>1725</v>
      </c>
      <c r="D14" s="63" t="s">
        <v>1726</v>
      </c>
      <c r="E14" s="63" t="s">
        <v>1727</v>
      </c>
      <c r="F14" s="539" t="s">
        <v>139</v>
      </c>
      <c r="G14" s="538" t="s">
        <v>1728</v>
      </c>
      <c r="H14" s="520" t="s">
        <v>32</v>
      </c>
      <c r="I14" s="540" t="s">
        <v>6</v>
      </c>
      <c r="J14" s="63" t="s">
        <v>1729</v>
      </c>
      <c r="K14" s="63" t="s">
        <v>1729</v>
      </c>
      <c r="L14" s="63" t="s">
        <v>704</v>
      </c>
      <c r="M14" s="63" t="s">
        <v>1349</v>
      </c>
      <c r="N14" s="538">
        <v>200000</v>
      </c>
      <c r="O14" s="63" t="s">
        <v>1730</v>
      </c>
      <c r="P14" s="538">
        <v>50000</v>
      </c>
      <c r="Q14" s="538" t="s">
        <v>1731</v>
      </c>
      <c r="R14" s="538" t="s">
        <v>878</v>
      </c>
      <c r="S14" s="541" t="s">
        <v>1732</v>
      </c>
      <c r="T14" s="542" t="s">
        <v>1733</v>
      </c>
      <c r="U14" s="543" t="s">
        <v>1734</v>
      </c>
    </row>
    <row r="15" spans="1:21" ht="90">
      <c r="A15" s="538">
        <v>7</v>
      </c>
      <c r="B15" s="538"/>
      <c r="C15" s="520" t="s">
        <v>1735</v>
      </c>
      <c r="D15" s="520" t="s">
        <v>735</v>
      </c>
      <c r="E15" s="520" t="s">
        <v>712</v>
      </c>
      <c r="F15" s="539" t="s">
        <v>139</v>
      </c>
      <c r="G15" s="521" t="s">
        <v>31</v>
      </c>
      <c r="H15" s="520" t="s">
        <v>32</v>
      </c>
      <c r="I15" s="520" t="s">
        <v>1736</v>
      </c>
      <c r="J15" s="63" t="s">
        <v>1737</v>
      </c>
      <c r="K15" s="63" t="s">
        <v>1738</v>
      </c>
      <c r="L15" s="63" t="s">
        <v>704</v>
      </c>
      <c r="M15" s="63" t="s">
        <v>918</v>
      </c>
      <c r="N15" s="538">
        <v>150000</v>
      </c>
      <c r="O15" s="63" t="s">
        <v>1730</v>
      </c>
      <c r="P15" s="538">
        <v>50000</v>
      </c>
      <c r="Q15" s="538" t="s">
        <v>1731</v>
      </c>
      <c r="R15" s="538" t="s">
        <v>929</v>
      </c>
      <c r="S15" s="543" t="s">
        <v>739</v>
      </c>
      <c r="T15" s="522" t="s">
        <v>740</v>
      </c>
      <c r="U15" s="543" t="s">
        <v>1739</v>
      </c>
    </row>
    <row r="16" spans="1:21" ht="90">
      <c r="A16" s="538">
        <v>8</v>
      </c>
      <c r="B16" s="538"/>
      <c r="C16" s="63" t="s">
        <v>1740</v>
      </c>
      <c r="D16" s="63" t="s">
        <v>1741</v>
      </c>
      <c r="E16" s="520" t="s">
        <v>712</v>
      </c>
      <c r="F16" s="539" t="s">
        <v>139</v>
      </c>
      <c r="G16" s="521" t="s">
        <v>1742</v>
      </c>
      <c r="H16" s="520" t="s">
        <v>32</v>
      </c>
      <c r="I16" s="520" t="s">
        <v>5</v>
      </c>
      <c r="J16" s="63" t="s">
        <v>1743</v>
      </c>
      <c r="K16" s="63" t="s">
        <v>1738</v>
      </c>
      <c r="L16" s="63" t="s">
        <v>704</v>
      </c>
      <c r="M16" s="63" t="s">
        <v>1349</v>
      </c>
      <c r="N16" s="538">
        <v>200000</v>
      </c>
      <c r="O16" s="63" t="s">
        <v>1730</v>
      </c>
      <c r="P16" s="538">
        <v>50000</v>
      </c>
      <c r="Q16" s="538" t="s">
        <v>1731</v>
      </c>
      <c r="R16" s="538" t="s">
        <v>1067</v>
      </c>
      <c r="S16" s="542" t="s">
        <v>732</v>
      </c>
      <c r="T16" s="542" t="s">
        <v>733</v>
      </c>
      <c r="U16" s="543" t="s">
        <v>1744</v>
      </c>
    </row>
    <row r="17" spans="1:21" ht="120">
      <c r="A17" s="538">
        <v>9</v>
      </c>
      <c r="B17" s="32"/>
      <c r="C17" s="544" t="s">
        <v>881</v>
      </c>
      <c r="D17" s="544" t="s">
        <v>882</v>
      </c>
      <c r="E17" s="545" t="s">
        <v>1745</v>
      </c>
      <c r="F17" s="539" t="s">
        <v>139</v>
      </c>
      <c r="G17" s="521" t="s">
        <v>31</v>
      </c>
      <c r="H17" s="116" t="s">
        <v>32</v>
      </c>
      <c r="I17" s="540" t="s">
        <v>6</v>
      </c>
      <c r="J17" s="520" t="s">
        <v>1746</v>
      </c>
      <c r="K17" s="63" t="s">
        <v>884</v>
      </c>
      <c r="L17" s="63" t="s">
        <v>704</v>
      </c>
      <c r="M17" s="63" t="s">
        <v>1349</v>
      </c>
      <c r="N17" s="538">
        <v>200000</v>
      </c>
      <c r="O17" s="63" t="s">
        <v>1730</v>
      </c>
      <c r="P17" s="538">
        <v>50000</v>
      </c>
      <c r="Q17" s="538" t="s">
        <v>1747</v>
      </c>
      <c r="R17" s="538" t="s">
        <v>929</v>
      </c>
      <c r="S17" s="542" t="s">
        <v>1748</v>
      </c>
      <c r="T17" s="542" t="s">
        <v>1749</v>
      </c>
      <c r="U17" s="543" t="s">
        <v>1750</v>
      </c>
    </row>
    <row r="18" spans="1:21" ht="90">
      <c r="A18" s="538">
        <v>10</v>
      </c>
      <c r="B18" s="32"/>
      <c r="C18" s="520" t="s">
        <v>1751</v>
      </c>
      <c r="D18" s="520" t="s">
        <v>1752</v>
      </c>
      <c r="E18" s="520" t="s">
        <v>1345</v>
      </c>
      <c r="F18" s="539" t="s">
        <v>139</v>
      </c>
      <c r="G18" s="521" t="s">
        <v>31</v>
      </c>
      <c r="H18" s="116" t="s">
        <v>32</v>
      </c>
      <c r="I18" s="540" t="s">
        <v>6</v>
      </c>
      <c r="J18" s="63" t="s">
        <v>1753</v>
      </c>
      <c r="K18" s="63" t="s">
        <v>1738</v>
      </c>
      <c r="L18" s="63" t="s">
        <v>704</v>
      </c>
      <c r="M18" s="63" t="s">
        <v>918</v>
      </c>
      <c r="N18" s="538">
        <v>150000</v>
      </c>
      <c r="O18" s="63" t="s">
        <v>1730</v>
      </c>
      <c r="P18" s="538">
        <v>50000</v>
      </c>
      <c r="Q18" s="538" t="s">
        <v>1747</v>
      </c>
      <c r="R18" s="538" t="s">
        <v>1067</v>
      </c>
      <c r="S18" s="543" t="s">
        <v>715</v>
      </c>
      <c r="T18" s="522" t="s">
        <v>716</v>
      </c>
      <c r="U18" s="543" t="s">
        <v>1754</v>
      </c>
    </row>
    <row r="19" spans="1:21" ht="90">
      <c r="A19" s="538">
        <v>11</v>
      </c>
      <c r="B19" s="34"/>
      <c r="C19" s="28" t="s">
        <v>1856</v>
      </c>
      <c r="D19" s="28" t="s">
        <v>1857</v>
      </c>
      <c r="E19" s="34" t="s">
        <v>1858</v>
      </c>
      <c r="F19" s="34" t="s">
        <v>139</v>
      </c>
      <c r="G19" s="11" t="s">
        <v>31</v>
      </c>
      <c r="H19" s="11" t="s">
        <v>40</v>
      </c>
      <c r="I19" s="11" t="s">
        <v>6</v>
      </c>
      <c r="J19" s="28" t="s">
        <v>1859</v>
      </c>
      <c r="K19" s="28" t="s">
        <v>1860</v>
      </c>
      <c r="L19" s="28" t="s">
        <v>175</v>
      </c>
      <c r="M19" s="28" t="s">
        <v>1861</v>
      </c>
      <c r="N19" s="34">
        <v>200000</v>
      </c>
      <c r="O19" s="29" t="s">
        <v>1862</v>
      </c>
      <c r="P19" s="34">
        <v>50000</v>
      </c>
      <c r="Q19" s="34" t="s">
        <v>1863</v>
      </c>
      <c r="R19" s="34" t="s">
        <v>1366</v>
      </c>
      <c r="S19" s="559" t="s">
        <v>870</v>
      </c>
      <c r="T19" s="241" t="s">
        <v>1864</v>
      </c>
      <c r="U19" s="241" t="s">
        <v>1358</v>
      </c>
    </row>
    <row r="20" spans="1:21" ht="135">
      <c r="A20" s="538">
        <v>12</v>
      </c>
      <c r="B20" s="34"/>
      <c r="C20" s="28" t="s">
        <v>1865</v>
      </c>
      <c r="D20" s="28" t="s">
        <v>1866</v>
      </c>
      <c r="E20" s="34" t="s">
        <v>1858</v>
      </c>
      <c r="F20" s="34" t="s">
        <v>139</v>
      </c>
      <c r="G20" s="11" t="s">
        <v>31</v>
      </c>
      <c r="H20" s="11" t="s">
        <v>32</v>
      </c>
      <c r="I20" s="11" t="s">
        <v>6</v>
      </c>
      <c r="J20" s="28" t="s">
        <v>1867</v>
      </c>
      <c r="K20" s="28" t="s">
        <v>1867</v>
      </c>
      <c r="L20" s="28" t="s">
        <v>175</v>
      </c>
      <c r="M20" s="28" t="s">
        <v>1868</v>
      </c>
      <c r="N20" s="34">
        <v>150000</v>
      </c>
      <c r="O20" s="29" t="s">
        <v>1862</v>
      </c>
      <c r="P20" s="34">
        <v>50000</v>
      </c>
      <c r="Q20" s="34" t="s">
        <v>1863</v>
      </c>
      <c r="R20" s="34" t="s">
        <v>519</v>
      </c>
      <c r="S20" s="209" t="s">
        <v>920</v>
      </c>
      <c r="T20" s="241" t="s">
        <v>1864</v>
      </c>
      <c r="U20" s="241" t="s">
        <v>1358</v>
      </c>
    </row>
    <row r="21" spans="1:21" ht="90">
      <c r="A21" s="538">
        <v>13</v>
      </c>
      <c r="B21" s="34"/>
      <c r="C21" s="28" t="s">
        <v>1869</v>
      </c>
      <c r="D21" s="28" t="s">
        <v>1870</v>
      </c>
      <c r="E21" s="87" t="s">
        <v>1871</v>
      </c>
      <c r="F21" s="29" t="s">
        <v>139</v>
      </c>
      <c r="G21" s="529" t="s">
        <v>31</v>
      </c>
      <c r="H21" s="529" t="s">
        <v>32</v>
      </c>
      <c r="I21" s="160" t="s">
        <v>6</v>
      </c>
      <c r="J21" s="28" t="s">
        <v>1872</v>
      </c>
      <c r="K21" s="28" t="s">
        <v>1872</v>
      </c>
      <c r="L21" s="28" t="s">
        <v>1873</v>
      </c>
      <c r="M21" s="28" t="s">
        <v>1874</v>
      </c>
      <c r="N21" s="34">
        <v>150000</v>
      </c>
      <c r="O21" s="560" t="s">
        <v>1875</v>
      </c>
      <c r="P21" s="34">
        <v>50000</v>
      </c>
      <c r="Q21" s="34" t="s">
        <v>1876</v>
      </c>
      <c r="R21" s="34" t="s">
        <v>492</v>
      </c>
      <c r="S21" s="210" t="s">
        <v>1638</v>
      </c>
      <c r="T21" s="241" t="s">
        <v>1639</v>
      </c>
      <c r="U21" s="241" t="s">
        <v>1640</v>
      </c>
    </row>
    <row r="22" spans="1:21" ht="76.5">
      <c r="A22" s="538">
        <v>14</v>
      </c>
      <c r="B22" s="34"/>
      <c r="C22" s="67" t="s">
        <v>1658</v>
      </c>
      <c r="D22" s="67" t="s">
        <v>1659</v>
      </c>
      <c r="E22" s="537" t="s">
        <v>1660</v>
      </c>
      <c r="F22" s="29" t="s">
        <v>139</v>
      </c>
      <c r="G22" s="68" t="s">
        <v>31</v>
      </c>
      <c r="H22" s="529" t="s">
        <v>32</v>
      </c>
      <c r="I22" s="160" t="s">
        <v>6</v>
      </c>
      <c r="J22" s="67" t="s">
        <v>1877</v>
      </c>
      <c r="K22" s="67" t="s">
        <v>885</v>
      </c>
      <c r="L22" s="67" t="s">
        <v>1661</v>
      </c>
      <c r="M22" s="67" t="s">
        <v>918</v>
      </c>
      <c r="N22" s="34">
        <v>150000</v>
      </c>
      <c r="O22" s="561" t="s">
        <v>1878</v>
      </c>
      <c r="P22" s="68">
        <v>50000</v>
      </c>
      <c r="Q22" s="34" t="s">
        <v>1879</v>
      </c>
      <c r="R22" s="34" t="s">
        <v>492</v>
      </c>
      <c r="S22" s="530" t="s">
        <v>1663</v>
      </c>
      <c r="T22" s="530" t="s">
        <v>1664</v>
      </c>
      <c r="U22" s="530" t="s">
        <v>1665</v>
      </c>
    </row>
    <row r="23" spans="1:21" ht="76.5">
      <c r="A23" s="538">
        <v>15</v>
      </c>
      <c r="B23" s="34"/>
      <c r="C23" s="61" t="s">
        <v>1649</v>
      </c>
      <c r="D23" s="61" t="s">
        <v>1650</v>
      </c>
      <c r="E23" s="219" t="s">
        <v>1651</v>
      </c>
      <c r="F23" s="29" t="s">
        <v>139</v>
      </c>
      <c r="G23" s="200" t="s">
        <v>31</v>
      </c>
      <c r="H23" s="529" t="s">
        <v>40</v>
      </c>
      <c r="I23" s="160" t="s">
        <v>6</v>
      </c>
      <c r="J23" s="61" t="s">
        <v>1880</v>
      </c>
      <c r="K23" s="61" t="s">
        <v>1653</v>
      </c>
      <c r="L23" s="61" t="s">
        <v>1654</v>
      </c>
      <c r="M23" s="61" t="s">
        <v>1349</v>
      </c>
      <c r="N23" s="34">
        <v>150000</v>
      </c>
      <c r="O23" s="240" t="s">
        <v>1881</v>
      </c>
      <c r="P23" s="200">
        <v>50000</v>
      </c>
      <c r="Q23" s="34" t="s">
        <v>1879</v>
      </c>
      <c r="R23" s="34" t="s">
        <v>492</v>
      </c>
      <c r="S23" s="530" t="s">
        <v>1655</v>
      </c>
      <c r="T23" s="210" t="s">
        <v>1656</v>
      </c>
      <c r="U23" s="210" t="s">
        <v>1657</v>
      </c>
    </row>
    <row r="24" spans="1:21" ht="105">
      <c r="A24" s="538">
        <v>16</v>
      </c>
      <c r="B24" s="34"/>
      <c r="C24" s="520" t="s">
        <v>1343</v>
      </c>
      <c r="D24" s="520" t="s">
        <v>1344</v>
      </c>
      <c r="E24" s="515" t="s">
        <v>1345</v>
      </c>
      <c r="F24" s="29" t="s">
        <v>139</v>
      </c>
      <c r="G24" s="520" t="s">
        <v>31</v>
      </c>
      <c r="H24" s="529" t="s">
        <v>32</v>
      </c>
      <c r="I24" s="160" t="s">
        <v>6</v>
      </c>
      <c r="J24" s="520" t="s">
        <v>1882</v>
      </c>
      <c r="K24" s="520" t="s">
        <v>1347</v>
      </c>
      <c r="L24" s="520" t="s">
        <v>1348</v>
      </c>
      <c r="M24" s="520" t="s">
        <v>1349</v>
      </c>
      <c r="N24" s="34">
        <v>200000</v>
      </c>
      <c r="O24" s="515" t="s">
        <v>1883</v>
      </c>
      <c r="P24" s="200">
        <v>50000</v>
      </c>
      <c r="Q24" s="34" t="s">
        <v>1879</v>
      </c>
      <c r="R24" s="34" t="s">
        <v>1366</v>
      </c>
      <c r="S24" s="522" t="s">
        <v>1352</v>
      </c>
      <c r="T24" s="239" t="s">
        <v>1353</v>
      </c>
      <c r="U24" s="210" t="s">
        <v>1354</v>
      </c>
    </row>
    <row r="25" spans="1:21" ht="105">
      <c r="A25" s="538">
        <v>17</v>
      </c>
      <c r="B25" s="34"/>
      <c r="C25" s="61" t="s">
        <v>1884</v>
      </c>
      <c r="D25" s="61" t="s">
        <v>1885</v>
      </c>
      <c r="E25" s="219" t="s">
        <v>1886</v>
      </c>
      <c r="F25" s="63" t="s">
        <v>139</v>
      </c>
      <c r="G25" s="200" t="s">
        <v>1431</v>
      </c>
      <c r="H25" s="200" t="s">
        <v>628</v>
      </c>
      <c r="I25" s="34" t="s">
        <v>6</v>
      </c>
      <c r="J25" s="61" t="s">
        <v>1887</v>
      </c>
      <c r="K25" s="61" t="s">
        <v>1888</v>
      </c>
      <c r="L25" s="61" t="s">
        <v>1889</v>
      </c>
      <c r="M25" s="61" t="s">
        <v>1890</v>
      </c>
      <c r="N25" s="34">
        <v>400000</v>
      </c>
      <c r="O25" s="63" t="s">
        <v>1891</v>
      </c>
      <c r="P25" s="34">
        <v>100000</v>
      </c>
      <c r="Q25" s="34" t="s">
        <v>1892</v>
      </c>
      <c r="R25" s="34" t="s">
        <v>492</v>
      </c>
      <c r="S25" s="210" t="s">
        <v>1629</v>
      </c>
      <c r="T25" s="210" t="s">
        <v>1630</v>
      </c>
      <c r="U25" s="210" t="s">
        <v>1631</v>
      </c>
    </row>
  </sheetData>
  <mergeCells count="9">
    <mergeCell ref="Q6:R6"/>
    <mergeCell ref="A7:C7"/>
    <mergeCell ref="P7:R7"/>
    <mergeCell ref="A1:R1"/>
    <mergeCell ref="A2:R2"/>
    <mergeCell ref="A3:R3"/>
    <mergeCell ref="A4:R4"/>
    <mergeCell ref="A5:G5"/>
    <mergeCell ref="R5:S5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2"/>
  <sheetViews>
    <sheetView workbookViewId="0">
      <selection activeCell="A32" sqref="A32"/>
    </sheetView>
  </sheetViews>
  <sheetFormatPr defaultRowHeight="15"/>
  <sheetData>
    <row r="1" spans="1:22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191"/>
      <c r="U1" s="191"/>
      <c r="V1" s="532"/>
    </row>
    <row r="2" spans="1:22" ht="18.75">
      <c r="A2" s="662" t="s">
        <v>1893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191"/>
      <c r="U2" s="191"/>
      <c r="V2" s="532"/>
    </row>
    <row r="3" spans="1:22" ht="18.75">
      <c r="A3" s="662" t="s">
        <v>1894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191"/>
      <c r="U3" s="191"/>
      <c r="V3" s="532"/>
    </row>
    <row r="4" spans="1:22" ht="18.75">
      <c r="A4" s="662" t="s">
        <v>1895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191"/>
      <c r="U4" s="191"/>
      <c r="V4" s="532"/>
    </row>
    <row r="5" spans="1:22" ht="18.75">
      <c r="A5" s="714" t="s">
        <v>1896</v>
      </c>
      <c r="B5" s="714"/>
      <c r="C5" s="714"/>
      <c r="D5" s="714"/>
      <c r="E5" s="714"/>
      <c r="F5" s="714"/>
      <c r="G5" s="714"/>
      <c r="H5" s="141"/>
      <c r="I5" s="141"/>
      <c r="J5" s="192"/>
      <c r="K5" s="724"/>
      <c r="L5" s="725"/>
      <c r="M5" s="75" t="s">
        <v>73</v>
      </c>
      <c r="N5" s="185"/>
      <c r="O5" s="726"/>
      <c r="P5" s="549"/>
      <c r="Q5" s="727"/>
      <c r="R5" s="727"/>
      <c r="S5" s="557" t="s">
        <v>199</v>
      </c>
      <c r="T5" s="191"/>
      <c r="U5" s="191"/>
      <c r="V5" s="532"/>
    </row>
    <row r="6" spans="1:22" ht="15.75">
      <c r="A6" s="551"/>
      <c r="B6" s="79"/>
      <c r="C6" s="79"/>
      <c r="D6" s="79"/>
      <c r="E6" s="80"/>
      <c r="F6" s="728"/>
      <c r="G6" s="143"/>
      <c r="H6" s="729" t="s">
        <v>1897</v>
      </c>
      <c r="I6" s="729"/>
      <c r="J6" s="729"/>
      <c r="K6" s="730"/>
      <c r="L6" s="730"/>
      <c r="M6" s="731"/>
      <c r="N6" s="186"/>
      <c r="O6" s="553"/>
      <c r="P6" s="553"/>
      <c r="Q6" s="719" t="s">
        <v>200</v>
      </c>
      <c r="R6" s="719"/>
      <c r="S6" s="719"/>
      <c r="T6" s="191"/>
      <c r="U6" s="191"/>
      <c r="V6" s="532"/>
    </row>
    <row r="7" spans="1:22" ht="15.75">
      <c r="A7" s="715" t="s">
        <v>201</v>
      </c>
      <c r="B7" s="715"/>
      <c r="C7" s="715"/>
      <c r="D7" s="79"/>
      <c r="E7" s="80"/>
      <c r="F7" s="728"/>
      <c r="G7" s="143"/>
      <c r="H7" s="143"/>
      <c r="I7" s="143"/>
      <c r="J7" s="30"/>
      <c r="K7" s="730"/>
      <c r="L7" s="730"/>
      <c r="M7" s="731"/>
      <c r="N7" s="186"/>
      <c r="O7" s="553"/>
      <c r="P7" s="718" t="s">
        <v>202</v>
      </c>
      <c r="Q7" s="718"/>
      <c r="R7" s="718"/>
      <c r="S7" s="718"/>
      <c r="T7" s="191"/>
      <c r="U7" s="191"/>
      <c r="V7" s="532"/>
    </row>
    <row r="8" spans="1:22" ht="60">
      <c r="A8" s="533" t="s">
        <v>113</v>
      </c>
      <c r="B8" s="206" t="s">
        <v>114</v>
      </c>
      <c r="C8" s="206" t="s">
        <v>115</v>
      </c>
      <c r="D8" s="206" t="s">
        <v>116</v>
      </c>
      <c r="E8" s="206" t="s">
        <v>117</v>
      </c>
      <c r="F8" s="206" t="s">
        <v>9</v>
      </c>
      <c r="G8" s="206" t="s">
        <v>118</v>
      </c>
      <c r="H8" s="206" t="s">
        <v>119</v>
      </c>
      <c r="I8" s="206" t="s">
        <v>120</v>
      </c>
      <c r="J8" s="206" t="s">
        <v>121</v>
      </c>
      <c r="K8" s="534" t="s">
        <v>122</v>
      </c>
      <c r="L8" s="732" t="s">
        <v>1898</v>
      </c>
      <c r="M8" s="206" t="s">
        <v>124</v>
      </c>
      <c r="N8" s="206" t="s">
        <v>125</v>
      </c>
      <c r="O8" s="206" t="s">
        <v>126</v>
      </c>
      <c r="P8" s="206" t="s">
        <v>125</v>
      </c>
      <c r="Q8" s="733" t="s">
        <v>124</v>
      </c>
      <c r="R8" s="734" t="s">
        <v>1899</v>
      </c>
      <c r="S8" s="206" t="s">
        <v>126</v>
      </c>
      <c r="T8" s="735" t="s">
        <v>521</v>
      </c>
      <c r="U8" s="534" t="s">
        <v>522</v>
      </c>
      <c r="V8" s="736" t="s">
        <v>742</v>
      </c>
    </row>
    <row r="9" spans="1:22" ht="102">
      <c r="A9" s="538">
        <v>1</v>
      </c>
      <c r="B9" s="34"/>
      <c r="C9" s="61" t="s">
        <v>1900</v>
      </c>
      <c r="D9" s="61" t="s">
        <v>1901</v>
      </c>
      <c r="E9" s="240" t="s">
        <v>1902</v>
      </c>
      <c r="F9" s="737" t="s">
        <v>139</v>
      </c>
      <c r="G9" s="200" t="s">
        <v>140</v>
      </c>
      <c r="H9" s="210" t="s">
        <v>608</v>
      </c>
      <c r="I9" s="525" t="s">
        <v>6</v>
      </c>
      <c r="J9" s="61" t="s">
        <v>1903</v>
      </c>
      <c r="K9" s="34">
        <v>120000</v>
      </c>
      <c r="L9" s="738">
        <v>75600</v>
      </c>
      <c r="M9" s="34" t="s">
        <v>1904</v>
      </c>
      <c r="N9" s="200">
        <v>84000</v>
      </c>
      <c r="O9" s="34">
        <v>20</v>
      </c>
      <c r="P9" s="200">
        <v>84000</v>
      </c>
      <c r="Q9" s="34" t="s">
        <v>1905</v>
      </c>
      <c r="R9" s="34"/>
      <c r="S9" s="34">
        <v>20</v>
      </c>
      <c r="T9" s="210" t="s">
        <v>1906</v>
      </c>
      <c r="U9" s="210" t="s">
        <v>1907</v>
      </c>
      <c r="V9" s="210" t="s">
        <v>1908</v>
      </c>
    </row>
    <row r="10" spans="1:22" ht="102">
      <c r="A10" s="538">
        <v>2</v>
      </c>
      <c r="B10" s="34"/>
      <c r="C10" s="61" t="s">
        <v>1909</v>
      </c>
      <c r="D10" s="61" t="s">
        <v>1910</v>
      </c>
      <c r="E10" s="240" t="s">
        <v>1911</v>
      </c>
      <c r="F10" s="737" t="s">
        <v>139</v>
      </c>
      <c r="G10" s="200" t="s">
        <v>140</v>
      </c>
      <c r="H10" s="525" t="s">
        <v>40</v>
      </c>
      <c r="I10" s="525" t="s">
        <v>6</v>
      </c>
      <c r="J10" s="61" t="s">
        <v>1912</v>
      </c>
      <c r="K10" s="34">
        <v>120000</v>
      </c>
      <c r="L10" s="738">
        <v>75600</v>
      </c>
      <c r="M10" s="34" t="s">
        <v>1904</v>
      </c>
      <c r="N10" s="200">
        <v>84000</v>
      </c>
      <c r="O10" s="34">
        <v>20</v>
      </c>
      <c r="P10" s="200">
        <v>84000</v>
      </c>
      <c r="Q10" s="34" t="s">
        <v>1905</v>
      </c>
      <c r="R10" s="34"/>
      <c r="S10" s="34">
        <v>20</v>
      </c>
      <c r="T10" s="210" t="s">
        <v>1913</v>
      </c>
      <c r="U10" s="210" t="s">
        <v>1914</v>
      </c>
      <c r="V10" s="210" t="s">
        <v>1915</v>
      </c>
    </row>
    <row r="11" spans="1:22" ht="140.25">
      <c r="A11" s="538">
        <v>3</v>
      </c>
      <c r="B11" s="34"/>
      <c r="C11" s="61" t="s">
        <v>1916</v>
      </c>
      <c r="D11" s="61" t="s">
        <v>1917</v>
      </c>
      <c r="E11" s="240" t="s">
        <v>1918</v>
      </c>
      <c r="F11" s="737" t="s">
        <v>139</v>
      </c>
      <c r="G11" s="200" t="s">
        <v>140</v>
      </c>
      <c r="H11" s="525" t="s">
        <v>40</v>
      </c>
      <c r="I11" s="525" t="s">
        <v>6</v>
      </c>
      <c r="J11" s="61" t="s">
        <v>1912</v>
      </c>
      <c r="K11" s="34">
        <v>120000</v>
      </c>
      <c r="L11" s="738">
        <v>75600</v>
      </c>
      <c r="M11" s="34" t="s">
        <v>1904</v>
      </c>
      <c r="N11" s="200">
        <v>84000</v>
      </c>
      <c r="O11" s="34">
        <v>20</v>
      </c>
      <c r="P11" s="200">
        <v>84000</v>
      </c>
      <c r="Q11" s="34" t="s">
        <v>1905</v>
      </c>
      <c r="R11" s="34"/>
      <c r="S11" s="34">
        <v>20</v>
      </c>
      <c r="T11" s="210" t="s">
        <v>1919</v>
      </c>
      <c r="U11" s="210" t="s">
        <v>1920</v>
      </c>
      <c r="V11" s="210" t="s">
        <v>1921</v>
      </c>
    </row>
    <row r="12" spans="1:22" ht="165.75">
      <c r="A12" s="538">
        <v>4</v>
      </c>
      <c r="B12" s="34"/>
      <c r="C12" s="61" t="s">
        <v>1922</v>
      </c>
      <c r="D12" s="61" t="s">
        <v>1923</v>
      </c>
      <c r="E12" s="240" t="s">
        <v>1924</v>
      </c>
      <c r="F12" s="737" t="s">
        <v>139</v>
      </c>
      <c r="G12" s="200" t="s">
        <v>140</v>
      </c>
      <c r="H12" s="525" t="s">
        <v>40</v>
      </c>
      <c r="I12" s="525" t="s">
        <v>6</v>
      </c>
      <c r="J12" s="61" t="s">
        <v>1912</v>
      </c>
      <c r="K12" s="34">
        <v>120000</v>
      </c>
      <c r="L12" s="738">
        <v>75600</v>
      </c>
      <c r="M12" s="34" t="s">
        <v>1904</v>
      </c>
      <c r="N12" s="200">
        <v>84000</v>
      </c>
      <c r="O12" s="34">
        <v>20</v>
      </c>
      <c r="P12" s="200">
        <v>84000</v>
      </c>
      <c r="Q12" s="34" t="s">
        <v>1905</v>
      </c>
      <c r="R12" s="34"/>
      <c r="S12" s="34">
        <v>20</v>
      </c>
      <c r="T12" s="210" t="s">
        <v>1925</v>
      </c>
      <c r="U12" s="210" t="s">
        <v>1926</v>
      </c>
      <c r="V12" s="210" t="s">
        <v>1927</v>
      </c>
    </row>
    <row r="13" spans="1:22" ht="127.5">
      <c r="A13" s="538">
        <v>5</v>
      </c>
      <c r="B13" s="34"/>
      <c r="C13" s="739" t="s">
        <v>1928</v>
      </c>
      <c r="D13" s="739" t="s">
        <v>1929</v>
      </c>
      <c r="E13" s="740" t="s">
        <v>1930</v>
      </c>
      <c r="F13" s="741" t="s">
        <v>139</v>
      </c>
      <c r="G13" s="739" t="s">
        <v>1728</v>
      </c>
      <c r="H13" s="61" t="s">
        <v>32</v>
      </c>
      <c r="I13" s="61" t="s">
        <v>6</v>
      </c>
      <c r="J13" s="739" t="s">
        <v>1912</v>
      </c>
      <c r="K13" s="34">
        <v>120000</v>
      </c>
      <c r="L13" s="34">
        <v>75600</v>
      </c>
      <c r="M13" s="739" t="s">
        <v>1931</v>
      </c>
      <c r="N13" s="238">
        <v>84000</v>
      </c>
      <c r="O13" s="34">
        <v>20</v>
      </c>
      <c r="P13" s="238">
        <v>84000</v>
      </c>
      <c r="Q13" s="34" t="s">
        <v>1932</v>
      </c>
      <c r="R13" s="34"/>
      <c r="S13" s="34">
        <v>20</v>
      </c>
      <c r="T13" s="239" t="s">
        <v>1933</v>
      </c>
      <c r="U13" s="239" t="s">
        <v>1934</v>
      </c>
      <c r="V13" s="239" t="s">
        <v>1935</v>
      </c>
    </row>
    <row r="14" spans="1:22" ht="89.25">
      <c r="A14" s="538">
        <v>6</v>
      </c>
      <c r="B14" s="34"/>
      <c r="C14" s="739" t="s">
        <v>1936</v>
      </c>
      <c r="D14" s="739" t="s">
        <v>1937</v>
      </c>
      <c r="E14" s="740" t="s">
        <v>1938</v>
      </c>
      <c r="F14" s="741" t="s">
        <v>139</v>
      </c>
      <c r="G14" s="61" t="s">
        <v>31</v>
      </c>
      <c r="H14" s="61" t="s">
        <v>32</v>
      </c>
      <c r="I14" s="61" t="s">
        <v>6</v>
      </c>
      <c r="J14" s="739" t="s">
        <v>1939</v>
      </c>
      <c r="K14" s="34">
        <v>120000</v>
      </c>
      <c r="L14" s="34">
        <v>75600</v>
      </c>
      <c r="M14" s="739" t="s">
        <v>1931</v>
      </c>
      <c r="N14" s="238">
        <v>84000</v>
      </c>
      <c r="O14" s="34">
        <v>20</v>
      </c>
      <c r="P14" s="238">
        <v>84000</v>
      </c>
      <c r="Q14" s="34" t="s">
        <v>1932</v>
      </c>
      <c r="R14" s="34"/>
      <c r="S14" s="34">
        <v>20</v>
      </c>
      <c r="T14" s="239" t="s">
        <v>1940</v>
      </c>
      <c r="U14" s="239" t="s">
        <v>1941</v>
      </c>
      <c r="V14" s="210" t="s">
        <v>1942</v>
      </c>
    </row>
    <row r="15" spans="1:22" ht="76.5">
      <c r="A15" s="538">
        <v>7</v>
      </c>
      <c r="B15" s="34"/>
      <c r="C15" s="739" t="s">
        <v>1943</v>
      </c>
      <c r="D15" s="739" t="s">
        <v>1944</v>
      </c>
      <c r="E15" s="740" t="s">
        <v>1945</v>
      </c>
      <c r="F15" s="741" t="s">
        <v>139</v>
      </c>
      <c r="G15" s="739" t="s">
        <v>339</v>
      </c>
      <c r="H15" s="61" t="s">
        <v>40</v>
      </c>
      <c r="I15" s="61" t="s">
        <v>6</v>
      </c>
      <c r="J15" s="739" t="s">
        <v>1912</v>
      </c>
      <c r="K15" s="34">
        <v>120000</v>
      </c>
      <c r="L15" s="34">
        <v>75600</v>
      </c>
      <c r="M15" s="739" t="s">
        <v>1931</v>
      </c>
      <c r="N15" s="238">
        <v>84000</v>
      </c>
      <c r="O15" s="34">
        <v>20</v>
      </c>
      <c r="P15" s="238">
        <v>84000</v>
      </c>
      <c r="Q15" s="34" t="s">
        <v>1932</v>
      </c>
      <c r="R15" s="34"/>
      <c r="S15" s="34">
        <v>20</v>
      </c>
      <c r="T15" s="239" t="s">
        <v>1946</v>
      </c>
      <c r="U15" s="239" t="s">
        <v>1947</v>
      </c>
      <c r="V15" s="210" t="s">
        <v>1948</v>
      </c>
    </row>
    <row r="16" spans="1:22" ht="76.5">
      <c r="A16" s="538">
        <v>8</v>
      </c>
      <c r="B16" s="34"/>
      <c r="C16" s="739" t="s">
        <v>1949</v>
      </c>
      <c r="D16" s="739" t="s">
        <v>1950</v>
      </c>
      <c r="E16" s="740" t="s">
        <v>1951</v>
      </c>
      <c r="F16" s="741" t="s">
        <v>139</v>
      </c>
      <c r="G16" s="61" t="s">
        <v>31</v>
      </c>
      <c r="H16" s="61" t="s">
        <v>32</v>
      </c>
      <c r="I16" s="739" t="s">
        <v>5</v>
      </c>
      <c r="J16" s="739" t="s">
        <v>1952</v>
      </c>
      <c r="K16" s="34">
        <v>120000</v>
      </c>
      <c r="L16" s="34">
        <v>75600</v>
      </c>
      <c r="M16" s="739" t="s">
        <v>1931</v>
      </c>
      <c r="N16" s="238">
        <v>84000</v>
      </c>
      <c r="O16" s="34">
        <v>20</v>
      </c>
      <c r="P16" s="238">
        <v>84000</v>
      </c>
      <c r="Q16" s="34" t="s">
        <v>1932</v>
      </c>
      <c r="R16" s="34"/>
      <c r="S16" s="34">
        <v>20</v>
      </c>
      <c r="T16" s="239" t="s">
        <v>1953</v>
      </c>
      <c r="U16" s="239" t="s">
        <v>1954</v>
      </c>
      <c r="V16" s="210" t="s">
        <v>1955</v>
      </c>
    </row>
    <row r="17" spans="1:22" ht="165">
      <c r="A17" s="538">
        <v>9</v>
      </c>
      <c r="B17" s="34"/>
      <c r="C17" s="61" t="s">
        <v>1956</v>
      </c>
      <c r="D17" s="61" t="s">
        <v>1957</v>
      </c>
      <c r="E17" s="63" t="s">
        <v>1958</v>
      </c>
      <c r="F17" s="737" t="s">
        <v>139</v>
      </c>
      <c r="G17" s="116" t="s">
        <v>31</v>
      </c>
      <c r="H17" s="116" t="s">
        <v>40</v>
      </c>
      <c r="I17" s="116" t="s">
        <v>6</v>
      </c>
      <c r="J17" s="61" t="s">
        <v>1959</v>
      </c>
      <c r="K17" s="34">
        <v>120000</v>
      </c>
      <c r="L17" s="34">
        <v>75600</v>
      </c>
      <c r="M17" s="63" t="s">
        <v>1960</v>
      </c>
      <c r="N17" s="200">
        <v>84000</v>
      </c>
      <c r="O17" s="34">
        <v>20</v>
      </c>
      <c r="P17" s="200">
        <v>84000</v>
      </c>
      <c r="Q17" s="34" t="s">
        <v>1961</v>
      </c>
      <c r="R17" s="34"/>
      <c r="S17" s="34">
        <v>20</v>
      </c>
      <c r="T17" s="210" t="s">
        <v>1962</v>
      </c>
      <c r="U17" s="210" t="s">
        <v>1963</v>
      </c>
      <c r="V17" s="210" t="s">
        <v>1964</v>
      </c>
    </row>
    <row r="18" spans="1:22" ht="135">
      <c r="A18" s="538">
        <v>10</v>
      </c>
      <c r="B18" s="34"/>
      <c r="C18" s="61" t="s">
        <v>1965</v>
      </c>
      <c r="D18" s="61" t="s">
        <v>1966</v>
      </c>
      <c r="E18" s="61" t="s">
        <v>1967</v>
      </c>
      <c r="F18" s="737" t="s">
        <v>139</v>
      </c>
      <c r="G18" s="742" t="s">
        <v>1728</v>
      </c>
      <c r="H18" s="116" t="s">
        <v>40</v>
      </c>
      <c r="I18" s="116" t="s">
        <v>5</v>
      </c>
      <c r="J18" s="61" t="s">
        <v>1968</v>
      </c>
      <c r="K18" s="34">
        <v>120000</v>
      </c>
      <c r="L18" s="34">
        <v>75600</v>
      </c>
      <c r="M18" s="63" t="s">
        <v>1960</v>
      </c>
      <c r="N18" s="200">
        <v>84000</v>
      </c>
      <c r="O18" s="34">
        <v>20</v>
      </c>
      <c r="P18" s="200">
        <v>84000</v>
      </c>
      <c r="Q18" s="34" t="s">
        <v>1961</v>
      </c>
      <c r="R18" s="34"/>
      <c r="S18" s="34">
        <v>20</v>
      </c>
      <c r="T18" s="210" t="s">
        <v>1969</v>
      </c>
      <c r="U18" s="210" t="s">
        <v>1970</v>
      </c>
      <c r="V18" s="210" t="s">
        <v>1971</v>
      </c>
    </row>
    <row r="19" spans="1:22" ht="60">
      <c r="A19" s="538">
        <v>11</v>
      </c>
      <c r="B19" s="34"/>
      <c r="C19" s="524" t="s">
        <v>1972</v>
      </c>
      <c r="D19" s="524" t="s">
        <v>1973</v>
      </c>
      <c r="E19" s="125" t="s">
        <v>1974</v>
      </c>
      <c r="F19" s="182" t="s">
        <v>139</v>
      </c>
      <c r="G19" s="524" t="s">
        <v>1975</v>
      </c>
      <c r="H19" s="524" t="s">
        <v>32</v>
      </c>
      <c r="I19" s="524" t="s">
        <v>6</v>
      </c>
      <c r="J19" s="213" t="s">
        <v>1693</v>
      </c>
      <c r="K19" s="34">
        <v>70000</v>
      </c>
      <c r="L19" s="34">
        <v>44100</v>
      </c>
      <c r="M19" s="743" t="s">
        <v>1976</v>
      </c>
      <c r="N19" s="524">
        <v>49000</v>
      </c>
      <c r="O19" s="34">
        <v>20</v>
      </c>
      <c r="P19" s="524">
        <v>49000</v>
      </c>
      <c r="Q19" s="743" t="s">
        <v>1977</v>
      </c>
      <c r="R19" s="743"/>
      <c r="S19" s="34">
        <v>20</v>
      </c>
      <c r="T19" s="527" t="s">
        <v>1978</v>
      </c>
      <c r="U19" s="527" t="s">
        <v>1979</v>
      </c>
      <c r="V19" s="527" t="s">
        <v>1980</v>
      </c>
    </row>
    <row r="20" spans="1:22" ht="120">
      <c r="A20" s="538">
        <v>12</v>
      </c>
      <c r="B20" s="34"/>
      <c r="C20" s="524" t="s">
        <v>1981</v>
      </c>
      <c r="D20" s="524" t="s">
        <v>1982</v>
      </c>
      <c r="E20" s="125" t="s">
        <v>1983</v>
      </c>
      <c r="F20" s="182" t="s">
        <v>139</v>
      </c>
      <c r="G20" s="524" t="s">
        <v>1728</v>
      </c>
      <c r="H20" s="524" t="s">
        <v>40</v>
      </c>
      <c r="I20" s="524" t="s">
        <v>6</v>
      </c>
      <c r="J20" s="213" t="s">
        <v>1984</v>
      </c>
      <c r="K20" s="34">
        <v>110000</v>
      </c>
      <c r="L20" s="34">
        <v>69300</v>
      </c>
      <c r="M20" s="743" t="s">
        <v>1976</v>
      </c>
      <c r="N20" s="524">
        <v>77000</v>
      </c>
      <c r="O20" s="34">
        <v>20</v>
      </c>
      <c r="P20" s="524">
        <v>77000</v>
      </c>
      <c r="Q20" s="743" t="s">
        <v>1977</v>
      </c>
      <c r="R20" s="743"/>
      <c r="S20" s="34">
        <v>20</v>
      </c>
      <c r="T20" s="527" t="s">
        <v>1985</v>
      </c>
      <c r="U20" s="527" t="s">
        <v>1986</v>
      </c>
      <c r="V20" s="527" t="s">
        <v>1987</v>
      </c>
    </row>
    <row r="21" spans="1:22" ht="72">
      <c r="A21" s="538">
        <v>13</v>
      </c>
      <c r="B21" s="34"/>
      <c r="C21" s="524" t="s">
        <v>1988</v>
      </c>
      <c r="D21" s="524" t="s">
        <v>1989</v>
      </c>
      <c r="E21" s="125" t="s">
        <v>1990</v>
      </c>
      <c r="F21" s="182" t="s">
        <v>139</v>
      </c>
      <c r="G21" s="524" t="s">
        <v>1975</v>
      </c>
      <c r="H21" s="524" t="s">
        <v>40</v>
      </c>
      <c r="I21" s="524" t="s">
        <v>5</v>
      </c>
      <c r="J21" s="213" t="s">
        <v>1991</v>
      </c>
      <c r="K21" s="34">
        <v>110000</v>
      </c>
      <c r="L21" s="34">
        <v>69300</v>
      </c>
      <c r="M21" s="743" t="s">
        <v>1976</v>
      </c>
      <c r="N21" s="524">
        <v>77000</v>
      </c>
      <c r="O21" s="34">
        <v>20</v>
      </c>
      <c r="P21" s="524">
        <v>77000</v>
      </c>
      <c r="Q21" s="743" t="s">
        <v>1977</v>
      </c>
      <c r="R21" s="743"/>
      <c r="S21" s="34">
        <v>20</v>
      </c>
      <c r="T21" s="527" t="s">
        <v>1992</v>
      </c>
      <c r="U21" s="527" t="s">
        <v>1993</v>
      </c>
      <c r="V21" s="527" t="s">
        <v>1994</v>
      </c>
    </row>
    <row r="22" spans="1:22" ht="108">
      <c r="A22" s="538">
        <v>14</v>
      </c>
      <c r="B22" s="34"/>
      <c r="C22" s="524" t="s">
        <v>1995</v>
      </c>
      <c r="D22" s="524" t="s">
        <v>1996</v>
      </c>
      <c r="E22" s="125" t="s">
        <v>1997</v>
      </c>
      <c r="F22" s="182" t="s">
        <v>139</v>
      </c>
      <c r="G22" s="524" t="s">
        <v>1975</v>
      </c>
      <c r="H22" s="524" t="s">
        <v>40</v>
      </c>
      <c r="I22" s="524" t="s">
        <v>6</v>
      </c>
      <c r="J22" s="213" t="s">
        <v>562</v>
      </c>
      <c r="K22" s="34">
        <v>110000</v>
      </c>
      <c r="L22" s="34">
        <v>69300</v>
      </c>
      <c r="M22" s="743" t="s">
        <v>1976</v>
      </c>
      <c r="N22" s="524">
        <v>77000</v>
      </c>
      <c r="O22" s="34">
        <v>20</v>
      </c>
      <c r="P22" s="524">
        <v>77000</v>
      </c>
      <c r="Q22" s="743" t="s">
        <v>1977</v>
      </c>
      <c r="R22" s="743"/>
      <c r="S22" s="34">
        <v>20</v>
      </c>
      <c r="T22" s="527" t="s">
        <v>1998</v>
      </c>
      <c r="U22" s="527" t="s">
        <v>1999</v>
      </c>
      <c r="V22" s="527" t="s">
        <v>2000</v>
      </c>
    </row>
    <row r="23" spans="1:22" ht="96">
      <c r="A23" s="538">
        <v>15</v>
      </c>
      <c r="B23" s="34"/>
      <c r="C23" s="524" t="s">
        <v>2001</v>
      </c>
      <c r="D23" s="524" t="s">
        <v>2002</v>
      </c>
      <c r="E23" s="125" t="s">
        <v>2003</v>
      </c>
      <c r="F23" s="182" t="s">
        <v>139</v>
      </c>
      <c r="G23" s="524" t="s">
        <v>1975</v>
      </c>
      <c r="H23" s="524" t="s">
        <v>40</v>
      </c>
      <c r="I23" s="524" t="s">
        <v>6</v>
      </c>
      <c r="J23" s="213" t="s">
        <v>2004</v>
      </c>
      <c r="K23" s="34">
        <v>110000</v>
      </c>
      <c r="L23" s="34">
        <v>69300</v>
      </c>
      <c r="M23" s="743" t="s">
        <v>1976</v>
      </c>
      <c r="N23" s="524">
        <v>77000</v>
      </c>
      <c r="O23" s="34">
        <v>20</v>
      </c>
      <c r="P23" s="524">
        <v>77000</v>
      </c>
      <c r="Q23" s="743" t="s">
        <v>1977</v>
      </c>
      <c r="R23" s="743"/>
      <c r="S23" s="34">
        <v>20</v>
      </c>
      <c r="T23" s="527" t="s">
        <v>2005</v>
      </c>
      <c r="U23" s="527" t="s">
        <v>2006</v>
      </c>
      <c r="V23" s="527" t="s">
        <v>2007</v>
      </c>
    </row>
    <row r="24" spans="1:22" ht="96">
      <c r="A24" s="538">
        <v>16</v>
      </c>
      <c r="B24" s="34"/>
      <c r="C24" s="524" t="s">
        <v>2008</v>
      </c>
      <c r="D24" s="524" t="s">
        <v>2009</v>
      </c>
      <c r="E24" s="125" t="s">
        <v>2010</v>
      </c>
      <c r="F24" s="182" t="s">
        <v>139</v>
      </c>
      <c r="G24" s="524" t="s">
        <v>1975</v>
      </c>
      <c r="H24" s="524" t="s">
        <v>40</v>
      </c>
      <c r="I24" s="524" t="s">
        <v>6</v>
      </c>
      <c r="J24" s="213" t="s">
        <v>2004</v>
      </c>
      <c r="K24" s="34">
        <v>110000</v>
      </c>
      <c r="L24" s="34">
        <v>69300</v>
      </c>
      <c r="M24" s="743" t="s">
        <v>1976</v>
      </c>
      <c r="N24" s="524">
        <v>77000</v>
      </c>
      <c r="O24" s="34">
        <v>20</v>
      </c>
      <c r="P24" s="524">
        <v>77000</v>
      </c>
      <c r="Q24" s="743" t="s">
        <v>1977</v>
      </c>
      <c r="R24" s="743"/>
      <c r="S24" s="34">
        <v>20</v>
      </c>
      <c r="T24" s="527" t="s">
        <v>2011</v>
      </c>
      <c r="U24" s="527" t="s">
        <v>2012</v>
      </c>
      <c r="V24" s="527" t="s">
        <v>2013</v>
      </c>
    </row>
    <row r="25" spans="1:22" ht="120">
      <c r="A25" s="538">
        <v>17</v>
      </c>
      <c r="B25" s="34"/>
      <c r="C25" s="524" t="s">
        <v>2014</v>
      </c>
      <c r="D25" s="524" t="s">
        <v>589</v>
      </c>
      <c r="E25" s="125" t="s">
        <v>2015</v>
      </c>
      <c r="F25" s="182" t="s">
        <v>139</v>
      </c>
      <c r="G25" s="524" t="s">
        <v>1975</v>
      </c>
      <c r="H25" s="524" t="s">
        <v>40</v>
      </c>
      <c r="I25" s="524" t="s">
        <v>5</v>
      </c>
      <c r="J25" s="213" t="s">
        <v>1991</v>
      </c>
      <c r="K25" s="34">
        <v>110000</v>
      </c>
      <c r="L25" s="34">
        <v>69300</v>
      </c>
      <c r="M25" s="743" t="s">
        <v>1976</v>
      </c>
      <c r="N25" s="524">
        <v>77000</v>
      </c>
      <c r="O25" s="34">
        <v>20</v>
      </c>
      <c r="P25" s="524">
        <v>77000</v>
      </c>
      <c r="Q25" s="743" t="s">
        <v>1977</v>
      </c>
      <c r="R25" s="743"/>
      <c r="S25" s="34">
        <v>20</v>
      </c>
      <c r="T25" s="527" t="s">
        <v>2016</v>
      </c>
      <c r="U25" s="527" t="s">
        <v>2017</v>
      </c>
      <c r="V25" s="527" t="s">
        <v>2018</v>
      </c>
    </row>
    <row r="26" spans="1:22" ht="48">
      <c r="A26" s="34">
        <v>18</v>
      </c>
      <c r="B26" s="34"/>
      <c r="C26" s="524" t="s">
        <v>2019</v>
      </c>
      <c r="D26" s="524" t="s">
        <v>2020</v>
      </c>
      <c r="E26" s="125" t="s">
        <v>2021</v>
      </c>
      <c r="F26" s="182" t="s">
        <v>139</v>
      </c>
      <c r="G26" s="524" t="s">
        <v>1975</v>
      </c>
      <c r="H26" s="524" t="s">
        <v>32</v>
      </c>
      <c r="I26" s="524" t="s">
        <v>6</v>
      </c>
      <c r="J26" s="213" t="s">
        <v>1846</v>
      </c>
      <c r="K26" s="34">
        <v>110000</v>
      </c>
      <c r="L26" s="34">
        <v>69300</v>
      </c>
      <c r="M26" s="743" t="s">
        <v>1976</v>
      </c>
      <c r="N26" s="524">
        <v>77000</v>
      </c>
      <c r="O26" s="34">
        <v>20</v>
      </c>
      <c r="P26" s="524">
        <v>77000</v>
      </c>
      <c r="Q26" s="743" t="s">
        <v>1977</v>
      </c>
      <c r="R26" s="743"/>
      <c r="S26" s="34">
        <v>20</v>
      </c>
      <c r="T26" s="527" t="s">
        <v>2022</v>
      </c>
      <c r="U26" s="527" t="s">
        <v>2023</v>
      </c>
      <c r="V26" s="527" t="s">
        <v>2024</v>
      </c>
    </row>
    <row r="27" spans="1:22" ht="72">
      <c r="A27" s="34">
        <v>19</v>
      </c>
      <c r="B27" s="34"/>
      <c r="C27" s="524" t="s">
        <v>1675</v>
      </c>
      <c r="D27" s="524" t="s">
        <v>2025</v>
      </c>
      <c r="E27" s="125" t="s">
        <v>2026</v>
      </c>
      <c r="F27" s="182" t="s">
        <v>139</v>
      </c>
      <c r="G27" s="524" t="s">
        <v>1975</v>
      </c>
      <c r="H27" s="524" t="s">
        <v>32</v>
      </c>
      <c r="I27" s="524" t="s">
        <v>6</v>
      </c>
      <c r="J27" s="213" t="s">
        <v>2027</v>
      </c>
      <c r="K27" s="34">
        <v>110000</v>
      </c>
      <c r="L27" s="34">
        <v>69300</v>
      </c>
      <c r="M27" s="743" t="s">
        <v>1976</v>
      </c>
      <c r="N27" s="524">
        <v>77000</v>
      </c>
      <c r="O27" s="34">
        <v>20</v>
      </c>
      <c r="P27" s="524">
        <v>77000</v>
      </c>
      <c r="Q27" s="743" t="s">
        <v>1977</v>
      </c>
      <c r="R27" s="743"/>
      <c r="S27" s="34">
        <v>20</v>
      </c>
      <c r="T27" s="527" t="s">
        <v>2028</v>
      </c>
      <c r="U27" s="527" t="s">
        <v>2029</v>
      </c>
      <c r="V27" s="527" t="s">
        <v>2030</v>
      </c>
    </row>
    <row r="28" spans="1:22" ht="72">
      <c r="A28" s="34">
        <v>20</v>
      </c>
      <c r="B28" s="34"/>
      <c r="C28" s="524" t="s">
        <v>2031</v>
      </c>
      <c r="D28" s="524" t="s">
        <v>2032</v>
      </c>
      <c r="E28" s="125" t="s">
        <v>2033</v>
      </c>
      <c r="F28" s="182" t="s">
        <v>139</v>
      </c>
      <c r="G28" s="524" t="s">
        <v>1975</v>
      </c>
      <c r="H28" s="524" t="s">
        <v>32</v>
      </c>
      <c r="I28" s="524" t="s">
        <v>6</v>
      </c>
      <c r="J28" s="213" t="s">
        <v>2034</v>
      </c>
      <c r="K28" s="34">
        <v>110000</v>
      </c>
      <c r="L28" s="34">
        <v>69300</v>
      </c>
      <c r="M28" s="743" t="s">
        <v>1976</v>
      </c>
      <c r="N28" s="524">
        <v>77000</v>
      </c>
      <c r="O28" s="34">
        <v>20</v>
      </c>
      <c r="P28" s="524">
        <v>77000</v>
      </c>
      <c r="Q28" s="743" t="s">
        <v>1977</v>
      </c>
      <c r="R28" s="743"/>
      <c r="S28" s="34">
        <v>20</v>
      </c>
      <c r="T28" s="527" t="s">
        <v>2035</v>
      </c>
      <c r="U28" s="527" t="s">
        <v>2036</v>
      </c>
      <c r="V28" s="527" t="s">
        <v>2037</v>
      </c>
    </row>
    <row r="29" spans="1:22" ht="72">
      <c r="A29" s="34">
        <v>21</v>
      </c>
      <c r="B29" s="34"/>
      <c r="C29" s="524" t="s">
        <v>2038</v>
      </c>
      <c r="D29" s="524" t="s">
        <v>2039</v>
      </c>
      <c r="E29" s="125" t="s">
        <v>2040</v>
      </c>
      <c r="F29" s="182" t="s">
        <v>139</v>
      </c>
      <c r="G29" s="524" t="s">
        <v>1975</v>
      </c>
      <c r="H29" s="524" t="s">
        <v>32</v>
      </c>
      <c r="I29" s="524" t="s">
        <v>6</v>
      </c>
      <c r="J29" s="213" t="s">
        <v>2041</v>
      </c>
      <c r="K29" s="34">
        <v>110000</v>
      </c>
      <c r="L29" s="34">
        <v>69300</v>
      </c>
      <c r="M29" s="743" t="s">
        <v>1976</v>
      </c>
      <c r="N29" s="524">
        <v>77000</v>
      </c>
      <c r="O29" s="34">
        <v>20</v>
      </c>
      <c r="P29" s="524">
        <v>77000</v>
      </c>
      <c r="Q29" s="743" t="s">
        <v>1977</v>
      </c>
      <c r="R29" s="743"/>
      <c r="S29" s="34">
        <v>20</v>
      </c>
      <c r="T29" s="527" t="s">
        <v>2042</v>
      </c>
      <c r="U29" s="527" t="s">
        <v>2043</v>
      </c>
      <c r="V29" s="527" t="s">
        <v>2044</v>
      </c>
    </row>
    <row r="30" spans="1:22" ht="84">
      <c r="A30" s="34">
        <v>22</v>
      </c>
      <c r="B30" s="34"/>
      <c r="C30" s="524" t="s">
        <v>2014</v>
      </c>
      <c r="D30" s="524" t="s">
        <v>2045</v>
      </c>
      <c r="E30" s="125" t="s">
        <v>2046</v>
      </c>
      <c r="F30" s="182" t="s">
        <v>139</v>
      </c>
      <c r="G30" s="524" t="s">
        <v>1975</v>
      </c>
      <c r="H30" s="524" t="s">
        <v>40</v>
      </c>
      <c r="I30" s="524" t="s">
        <v>6</v>
      </c>
      <c r="J30" s="213" t="s">
        <v>2004</v>
      </c>
      <c r="K30" s="34">
        <v>110000</v>
      </c>
      <c r="L30" s="34">
        <v>69300</v>
      </c>
      <c r="M30" s="743" t="s">
        <v>1976</v>
      </c>
      <c r="N30" s="524">
        <v>77000</v>
      </c>
      <c r="O30" s="34">
        <v>20</v>
      </c>
      <c r="P30" s="524">
        <v>77000</v>
      </c>
      <c r="Q30" s="743" t="s">
        <v>1977</v>
      </c>
      <c r="R30" s="743"/>
      <c r="S30" s="34">
        <v>20</v>
      </c>
      <c r="T30" s="527" t="s">
        <v>2047</v>
      </c>
      <c r="U30" s="527" t="s">
        <v>2048</v>
      </c>
      <c r="V30" s="527" t="s">
        <v>2049</v>
      </c>
    </row>
    <row r="31" spans="1:22" ht="72">
      <c r="A31" s="34">
        <v>23</v>
      </c>
      <c r="B31" s="34"/>
      <c r="C31" s="524" t="s">
        <v>2050</v>
      </c>
      <c r="D31" s="524" t="s">
        <v>2051</v>
      </c>
      <c r="E31" s="125" t="s">
        <v>2052</v>
      </c>
      <c r="F31" s="182" t="s">
        <v>139</v>
      </c>
      <c r="G31" s="524" t="s">
        <v>1975</v>
      </c>
      <c r="H31" s="524" t="s">
        <v>40</v>
      </c>
      <c r="I31" s="524" t="s">
        <v>6</v>
      </c>
      <c r="J31" s="213" t="s">
        <v>2053</v>
      </c>
      <c r="K31" s="34">
        <v>110000</v>
      </c>
      <c r="L31" s="34">
        <v>69300</v>
      </c>
      <c r="M31" s="743" t="s">
        <v>1976</v>
      </c>
      <c r="N31" s="524">
        <v>77000</v>
      </c>
      <c r="O31" s="34">
        <v>20</v>
      </c>
      <c r="P31" s="524">
        <v>77000</v>
      </c>
      <c r="Q31" s="743" t="s">
        <v>1977</v>
      </c>
      <c r="R31" s="743"/>
      <c r="S31" s="34">
        <v>20</v>
      </c>
      <c r="T31" s="527" t="s">
        <v>2054</v>
      </c>
      <c r="U31" s="527" t="s">
        <v>2055</v>
      </c>
      <c r="V31" s="527" t="s">
        <v>2056</v>
      </c>
    </row>
    <row r="32" spans="1:22" ht="108">
      <c r="A32" s="34">
        <v>24</v>
      </c>
      <c r="B32" s="34"/>
      <c r="C32" s="524" t="s">
        <v>2057</v>
      </c>
      <c r="D32" s="524" t="s">
        <v>2058</v>
      </c>
      <c r="E32" s="125" t="s">
        <v>2059</v>
      </c>
      <c r="F32" s="182" t="s">
        <v>139</v>
      </c>
      <c r="G32" s="524" t="s">
        <v>1975</v>
      </c>
      <c r="H32" s="524" t="s">
        <v>32</v>
      </c>
      <c r="I32" s="524" t="s">
        <v>6</v>
      </c>
      <c r="J32" s="213" t="s">
        <v>2060</v>
      </c>
      <c r="K32" s="34">
        <v>110000</v>
      </c>
      <c r="L32" s="34">
        <v>69300</v>
      </c>
      <c r="M32" s="743" t="s">
        <v>1976</v>
      </c>
      <c r="N32" s="524">
        <v>77000</v>
      </c>
      <c r="O32" s="34">
        <v>20</v>
      </c>
      <c r="P32" s="524">
        <v>77000</v>
      </c>
      <c r="Q32" s="743" t="s">
        <v>1977</v>
      </c>
      <c r="R32" s="743"/>
      <c r="S32" s="34">
        <v>20</v>
      </c>
      <c r="T32" s="527" t="s">
        <v>2061</v>
      </c>
      <c r="U32" s="527" t="s">
        <v>2062</v>
      </c>
      <c r="V32" s="527" t="s">
        <v>2063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4"/>
  <sheetViews>
    <sheetView topLeftCell="A12" workbookViewId="0">
      <selection activeCell="O16" sqref="O16"/>
    </sheetView>
  </sheetViews>
  <sheetFormatPr defaultRowHeight="15"/>
  <sheetData>
    <row r="1" spans="1:21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191"/>
      <c r="T1" s="191"/>
      <c r="U1" s="532"/>
    </row>
    <row r="2" spans="1:21" ht="18.75">
      <c r="A2" s="662" t="s">
        <v>1893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191"/>
      <c r="T2" s="191"/>
      <c r="U2" s="532"/>
    </row>
    <row r="3" spans="1:21" ht="18.75">
      <c r="A3" s="662" t="s">
        <v>1894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191"/>
      <c r="T3" s="191"/>
      <c r="U3" s="532"/>
    </row>
    <row r="4" spans="1:21" ht="18.75">
      <c r="A4" s="662" t="s">
        <v>1895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191"/>
      <c r="T4" s="191"/>
      <c r="U4" s="532"/>
    </row>
    <row r="5" spans="1:21" ht="18.75">
      <c r="A5" s="714" t="s">
        <v>1896</v>
      </c>
      <c r="B5" s="714"/>
      <c r="C5" s="714"/>
      <c r="D5" s="714"/>
      <c r="E5" s="714"/>
      <c r="F5" s="714"/>
      <c r="G5" s="714"/>
      <c r="H5" s="141"/>
      <c r="I5" s="141"/>
      <c r="J5" s="192"/>
      <c r="K5" s="724"/>
      <c r="L5" s="725"/>
      <c r="M5" s="75" t="s">
        <v>73</v>
      </c>
      <c r="N5" s="185"/>
      <c r="O5" s="726"/>
      <c r="P5" s="549"/>
      <c r="Q5" s="727"/>
      <c r="R5" s="557" t="s">
        <v>199</v>
      </c>
      <c r="S5" s="191"/>
      <c r="T5" s="191"/>
      <c r="U5" s="532"/>
    </row>
    <row r="6" spans="1:21" ht="15.75">
      <c r="A6" s="551"/>
      <c r="B6" s="79"/>
      <c r="C6" s="79"/>
      <c r="D6" s="79"/>
      <c r="E6" s="80"/>
      <c r="F6" s="143"/>
      <c r="G6" s="143"/>
      <c r="H6" s="729" t="s">
        <v>2064</v>
      </c>
      <c r="I6" s="729"/>
      <c r="J6" s="729"/>
      <c r="K6" s="730"/>
      <c r="L6" s="730"/>
      <c r="M6" s="731"/>
      <c r="N6" s="186"/>
      <c r="O6" s="553"/>
      <c r="P6" s="553"/>
      <c r="Q6" s="719" t="s">
        <v>200</v>
      </c>
      <c r="R6" s="719"/>
      <c r="S6" s="191"/>
      <c r="T6" s="191"/>
      <c r="U6" s="532"/>
    </row>
    <row r="7" spans="1:21" ht="15.75">
      <c r="A7" s="715" t="s">
        <v>201</v>
      </c>
      <c r="B7" s="715"/>
      <c r="C7" s="715"/>
      <c r="D7" s="79"/>
      <c r="E7" s="80"/>
      <c r="F7" s="143"/>
      <c r="G7" s="143"/>
      <c r="H7" s="143"/>
      <c r="I7" s="143"/>
      <c r="J7" s="30"/>
      <c r="K7" s="730"/>
      <c r="L7" s="730"/>
      <c r="M7" s="731"/>
      <c r="N7" s="186"/>
      <c r="O7" s="553"/>
      <c r="P7" s="718" t="s">
        <v>202</v>
      </c>
      <c r="Q7" s="718"/>
      <c r="R7" s="718"/>
      <c r="S7" s="191"/>
      <c r="T7" s="191"/>
      <c r="U7" s="532"/>
    </row>
    <row r="8" spans="1:21" ht="60">
      <c r="A8" s="533" t="s">
        <v>113</v>
      </c>
      <c r="B8" s="206" t="s">
        <v>114</v>
      </c>
      <c r="C8" s="206" t="s">
        <v>115</v>
      </c>
      <c r="D8" s="206" t="s">
        <v>116</v>
      </c>
      <c r="E8" s="206" t="s">
        <v>117</v>
      </c>
      <c r="F8" s="206" t="s">
        <v>9</v>
      </c>
      <c r="G8" s="206" t="s">
        <v>118</v>
      </c>
      <c r="H8" s="206" t="s">
        <v>119</v>
      </c>
      <c r="I8" s="206" t="s">
        <v>120</v>
      </c>
      <c r="J8" s="206" t="s">
        <v>121</v>
      </c>
      <c r="K8" s="534" t="s">
        <v>122</v>
      </c>
      <c r="L8" s="732" t="s">
        <v>2065</v>
      </c>
      <c r="M8" s="206" t="s">
        <v>124</v>
      </c>
      <c r="N8" s="206" t="s">
        <v>125</v>
      </c>
      <c r="O8" s="206" t="s">
        <v>126</v>
      </c>
      <c r="P8" s="206" t="s">
        <v>125</v>
      </c>
      <c r="Q8" s="206" t="s">
        <v>124</v>
      </c>
      <c r="R8" s="206" t="s">
        <v>126</v>
      </c>
      <c r="S8" s="534" t="s">
        <v>521</v>
      </c>
      <c r="T8" s="534" t="s">
        <v>522</v>
      </c>
      <c r="U8" s="744" t="s">
        <v>742</v>
      </c>
    </row>
    <row r="9" spans="1:21" ht="84">
      <c r="A9" s="36">
        <v>1</v>
      </c>
      <c r="B9" s="36"/>
      <c r="C9" s="524" t="s">
        <v>1797</v>
      </c>
      <c r="D9" s="524" t="s">
        <v>1798</v>
      </c>
      <c r="E9" s="125" t="s">
        <v>1799</v>
      </c>
      <c r="F9" s="524" t="s">
        <v>139</v>
      </c>
      <c r="G9" s="524" t="s">
        <v>140</v>
      </c>
      <c r="H9" s="525" t="s">
        <v>32</v>
      </c>
      <c r="I9" s="525" t="s">
        <v>6</v>
      </c>
      <c r="J9" s="524" t="s">
        <v>1800</v>
      </c>
      <c r="K9" s="36">
        <v>0</v>
      </c>
      <c r="L9" s="36">
        <v>32400</v>
      </c>
      <c r="M9" s="36" t="s">
        <v>2066</v>
      </c>
      <c r="N9" s="524">
        <v>36000</v>
      </c>
      <c r="O9" s="36">
        <v>20</v>
      </c>
      <c r="P9" s="524">
        <v>36000</v>
      </c>
      <c r="Q9" s="36" t="s">
        <v>2067</v>
      </c>
      <c r="R9" s="36">
        <v>20</v>
      </c>
      <c r="S9" s="527" t="s">
        <v>1801</v>
      </c>
      <c r="T9" s="527" t="s">
        <v>1802</v>
      </c>
      <c r="U9" s="527" t="s">
        <v>1803</v>
      </c>
    </row>
    <row r="10" spans="1:21" ht="102">
      <c r="A10" s="36">
        <v>2</v>
      </c>
      <c r="B10" s="36"/>
      <c r="C10" s="62" t="s">
        <v>1909</v>
      </c>
      <c r="D10" s="62" t="s">
        <v>1910</v>
      </c>
      <c r="E10" s="201" t="s">
        <v>1911</v>
      </c>
      <c r="F10" s="524" t="s">
        <v>139</v>
      </c>
      <c r="G10" s="529" t="s">
        <v>140</v>
      </c>
      <c r="H10" s="207" t="s">
        <v>40</v>
      </c>
      <c r="I10" s="62" t="s">
        <v>6</v>
      </c>
      <c r="J10" s="62" t="s">
        <v>1912</v>
      </c>
      <c r="K10" s="36">
        <v>0</v>
      </c>
      <c r="L10" s="36">
        <v>32400</v>
      </c>
      <c r="M10" s="36" t="s">
        <v>2066</v>
      </c>
      <c r="N10" s="529">
        <v>36000</v>
      </c>
      <c r="O10" s="36">
        <v>20</v>
      </c>
      <c r="P10" s="529">
        <v>36000</v>
      </c>
      <c r="Q10" s="36" t="s">
        <v>2067</v>
      </c>
      <c r="R10" s="36">
        <v>20</v>
      </c>
      <c r="S10" s="208" t="s">
        <v>1913</v>
      </c>
      <c r="T10" s="208" t="s">
        <v>1914</v>
      </c>
      <c r="U10" s="208" t="s">
        <v>1915</v>
      </c>
    </row>
    <row r="11" spans="1:21" ht="165.75">
      <c r="A11" s="36">
        <v>3</v>
      </c>
      <c r="B11" s="28"/>
      <c r="C11" s="524" t="s">
        <v>1785</v>
      </c>
      <c r="D11" s="524" t="s">
        <v>1786</v>
      </c>
      <c r="E11" s="213" t="s">
        <v>1787</v>
      </c>
      <c r="F11" s="524" t="s">
        <v>139</v>
      </c>
      <c r="G11" s="524" t="s">
        <v>140</v>
      </c>
      <c r="H11" s="524" t="s">
        <v>32</v>
      </c>
      <c r="I11" s="524" t="s">
        <v>6</v>
      </c>
      <c r="J11" s="524" t="s">
        <v>568</v>
      </c>
      <c r="K11" s="28">
        <v>0</v>
      </c>
      <c r="L11" s="28">
        <v>32400</v>
      </c>
      <c r="M11" s="28" t="s">
        <v>2068</v>
      </c>
      <c r="N11" s="28">
        <v>36000</v>
      </c>
      <c r="O11" s="28">
        <v>20</v>
      </c>
      <c r="P11" s="28">
        <v>36000</v>
      </c>
      <c r="Q11" s="28" t="s">
        <v>2068</v>
      </c>
      <c r="R11" s="28">
        <v>20</v>
      </c>
      <c r="S11" s="527" t="s">
        <v>1788</v>
      </c>
      <c r="T11" s="527" t="s">
        <v>1789</v>
      </c>
      <c r="U11" s="527" t="s">
        <v>1790</v>
      </c>
    </row>
    <row r="12" spans="1:21" ht="102">
      <c r="A12" s="36">
        <v>4</v>
      </c>
      <c r="B12" s="34"/>
      <c r="C12" s="524" t="s">
        <v>1778</v>
      </c>
      <c r="D12" s="524" t="s">
        <v>1779</v>
      </c>
      <c r="E12" s="213" t="s">
        <v>1780</v>
      </c>
      <c r="F12" s="524" t="s">
        <v>139</v>
      </c>
      <c r="G12" s="524" t="s">
        <v>140</v>
      </c>
      <c r="H12" s="524" t="s">
        <v>32</v>
      </c>
      <c r="I12" s="524" t="s">
        <v>5</v>
      </c>
      <c r="J12" s="524" t="s">
        <v>1781</v>
      </c>
      <c r="K12" s="34">
        <v>0</v>
      </c>
      <c r="L12" s="34">
        <v>32400</v>
      </c>
      <c r="M12" s="524" t="s">
        <v>2069</v>
      </c>
      <c r="N12" s="524">
        <v>36000</v>
      </c>
      <c r="O12" s="34">
        <v>20</v>
      </c>
      <c r="P12" s="524">
        <v>36000</v>
      </c>
      <c r="Q12" s="34" t="s">
        <v>2070</v>
      </c>
      <c r="R12" s="34">
        <v>20</v>
      </c>
      <c r="S12" s="527" t="s">
        <v>1782</v>
      </c>
      <c r="T12" s="527" t="s">
        <v>1783</v>
      </c>
      <c r="U12" s="527" t="s">
        <v>1784</v>
      </c>
    </row>
    <row r="13" spans="1:21" ht="114.75">
      <c r="A13" s="36">
        <v>5</v>
      </c>
      <c r="B13" s="34"/>
      <c r="C13" s="524" t="s">
        <v>1843</v>
      </c>
      <c r="D13" s="524" t="s">
        <v>1844</v>
      </c>
      <c r="E13" s="213" t="s">
        <v>1845</v>
      </c>
      <c r="F13" s="524" t="s">
        <v>139</v>
      </c>
      <c r="G13" s="524" t="s">
        <v>140</v>
      </c>
      <c r="H13" s="524" t="s">
        <v>32</v>
      </c>
      <c r="I13" s="524" t="s">
        <v>6</v>
      </c>
      <c r="J13" s="524" t="s">
        <v>1846</v>
      </c>
      <c r="K13" s="34">
        <v>0</v>
      </c>
      <c r="L13" s="34">
        <v>32400</v>
      </c>
      <c r="M13" s="524" t="s">
        <v>2069</v>
      </c>
      <c r="N13" s="524">
        <v>36000</v>
      </c>
      <c r="O13" s="34">
        <v>20</v>
      </c>
      <c r="P13" s="524">
        <v>36000</v>
      </c>
      <c r="Q13" s="34" t="s">
        <v>2070</v>
      </c>
      <c r="R13" s="34">
        <v>20</v>
      </c>
      <c r="S13" s="527" t="s">
        <v>1847</v>
      </c>
      <c r="T13" s="527" t="s">
        <v>1848</v>
      </c>
      <c r="U13" s="527" t="s">
        <v>1849</v>
      </c>
    </row>
    <row r="14" spans="1:21" ht="102">
      <c r="A14" s="36">
        <v>6</v>
      </c>
      <c r="B14" s="34"/>
      <c r="C14" s="524" t="s">
        <v>1817</v>
      </c>
      <c r="D14" s="524" t="s">
        <v>1818</v>
      </c>
      <c r="E14" s="213" t="s">
        <v>1819</v>
      </c>
      <c r="F14" s="34" t="s">
        <v>139</v>
      </c>
      <c r="G14" s="524" t="s">
        <v>31</v>
      </c>
      <c r="H14" s="525" t="s">
        <v>32</v>
      </c>
      <c r="I14" s="525" t="s">
        <v>6</v>
      </c>
      <c r="J14" s="524" t="s">
        <v>568</v>
      </c>
      <c r="K14" s="34">
        <v>0</v>
      </c>
      <c r="L14" s="34">
        <v>32400</v>
      </c>
      <c r="M14" s="34" t="s">
        <v>2071</v>
      </c>
      <c r="N14" s="34">
        <v>36000</v>
      </c>
      <c r="O14" s="34">
        <v>20</v>
      </c>
      <c r="P14" s="34">
        <v>36000</v>
      </c>
      <c r="Q14" s="34" t="s">
        <v>2072</v>
      </c>
      <c r="R14" s="34">
        <v>20</v>
      </c>
      <c r="S14" s="527" t="s">
        <v>1820</v>
      </c>
      <c r="T14" s="527" t="s">
        <v>1821</v>
      </c>
      <c r="U14" s="527" t="s">
        <v>1822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5"/>
  <sheetViews>
    <sheetView topLeftCell="A13" workbookViewId="0">
      <selection activeCell="A15" sqref="A15"/>
    </sheetView>
  </sheetViews>
  <sheetFormatPr defaultRowHeight="15"/>
  <sheetData>
    <row r="1" spans="1:21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191"/>
      <c r="T1" s="191"/>
      <c r="U1" s="532"/>
    </row>
    <row r="2" spans="1:21" ht="18.75">
      <c r="A2" s="662" t="s">
        <v>1893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191"/>
      <c r="T2" s="191"/>
      <c r="U2" s="532"/>
    </row>
    <row r="3" spans="1:21" ht="18.75">
      <c r="A3" s="662" t="s">
        <v>1894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191"/>
      <c r="T3" s="191"/>
      <c r="U3" s="532"/>
    </row>
    <row r="4" spans="1:21" ht="18.75">
      <c r="A4" s="662" t="s">
        <v>1895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191"/>
      <c r="T4" s="191"/>
      <c r="U4" s="532"/>
    </row>
    <row r="5" spans="1:21" ht="18.75">
      <c r="A5" s="714" t="s">
        <v>1896</v>
      </c>
      <c r="B5" s="714"/>
      <c r="C5" s="714"/>
      <c r="D5" s="714"/>
      <c r="E5" s="714"/>
      <c r="F5" s="714"/>
      <c r="G5" s="714"/>
      <c r="H5" s="141"/>
      <c r="I5" s="141"/>
      <c r="J5" s="192"/>
      <c r="K5" s="724"/>
      <c r="L5" s="725"/>
      <c r="M5" s="193"/>
      <c r="N5" s="185"/>
      <c r="O5" s="745"/>
      <c r="P5" s="549"/>
      <c r="Q5" s="746"/>
      <c r="R5" s="557" t="s">
        <v>199</v>
      </c>
      <c r="S5" s="191"/>
      <c r="T5" s="191"/>
      <c r="U5" s="532"/>
    </row>
    <row r="6" spans="1:21" ht="15.75">
      <c r="A6" s="551"/>
      <c r="B6" s="79"/>
      <c r="C6" s="79"/>
      <c r="D6" s="79"/>
      <c r="E6" s="80"/>
      <c r="F6" s="143"/>
      <c r="G6" s="143"/>
      <c r="H6" s="143"/>
      <c r="I6" s="143"/>
      <c r="J6" s="30"/>
      <c r="K6" s="730"/>
      <c r="L6" s="730"/>
      <c r="M6" s="720" t="s">
        <v>1698</v>
      </c>
      <c r="N6" s="720"/>
      <c r="O6" s="747"/>
      <c r="P6" s="553"/>
      <c r="Q6" s="717" t="s">
        <v>455</v>
      </c>
      <c r="R6" s="717"/>
      <c r="S6" s="191"/>
      <c r="T6" s="191"/>
      <c r="U6" s="532"/>
    </row>
    <row r="7" spans="1:21" ht="15.75">
      <c r="A7" s="715" t="s">
        <v>201</v>
      </c>
      <c r="B7" s="715"/>
      <c r="C7" s="715"/>
      <c r="D7" s="79"/>
      <c r="E7" s="80"/>
      <c r="F7" s="143"/>
      <c r="G7" s="143"/>
      <c r="H7" s="143"/>
      <c r="I7" s="143"/>
      <c r="J7" s="30"/>
      <c r="K7" s="730"/>
      <c r="L7" s="730"/>
      <c r="M7" s="195"/>
      <c r="N7" s="186"/>
      <c r="O7" s="747"/>
      <c r="P7" s="718" t="s">
        <v>202</v>
      </c>
      <c r="Q7" s="718"/>
      <c r="R7" s="718"/>
      <c r="S7" s="191"/>
      <c r="T7" s="191"/>
      <c r="U7" s="532"/>
    </row>
    <row r="8" spans="1:21" ht="60">
      <c r="A8" s="62" t="s">
        <v>113</v>
      </c>
      <c r="B8" s="62" t="s">
        <v>114</v>
      </c>
      <c r="C8" s="206" t="s">
        <v>115</v>
      </c>
      <c r="D8" s="62" t="s">
        <v>116</v>
      </c>
      <c r="E8" s="206" t="s">
        <v>117</v>
      </c>
      <c r="F8" s="206" t="s">
        <v>9</v>
      </c>
      <c r="G8" s="62" t="s">
        <v>118</v>
      </c>
      <c r="H8" s="206" t="s">
        <v>119</v>
      </c>
      <c r="I8" s="62" t="s">
        <v>120</v>
      </c>
      <c r="J8" s="62" t="s">
        <v>129</v>
      </c>
      <c r="K8" s="62" t="s">
        <v>130</v>
      </c>
      <c r="L8" s="62" t="s">
        <v>131</v>
      </c>
      <c r="M8" s="62" t="s">
        <v>132</v>
      </c>
      <c r="N8" s="62" t="s">
        <v>133</v>
      </c>
      <c r="O8" s="62" t="s">
        <v>134</v>
      </c>
      <c r="P8" s="533" t="s">
        <v>125</v>
      </c>
      <c r="Q8" s="62" t="s">
        <v>124</v>
      </c>
      <c r="R8" s="62" t="s">
        <v>126</v>
      </c>
      <c r="S8" s="534" t="s">
        <v>521</v>
      </c>
      <c r="T8" s="535" t="s">
        <v>1699</v>
      </c>
      <c r="U8" s="535" t="s">
        <v>742</v>
      </c>
    </row>
    <row r="9" spans="1:21" ht="150">
      <c r="A9" s="34">
        <v>1</v>
      </c>
      <c r="B9" s="34"/>
      <c r="C9" s="61" t="s">
        <v>2073</v>
      </c>
      <c r="D9" s="61" t="s">
        <v>2074</v>
      </c>
      <c r="E9" s="61" t="s">
        <v>2075</v>
      </c>
      <c r="F9" s="63" t="s">
        <v>139</v>
      </c>
      <c r="G9" s="200" t="s">
        <v>140</v>
      </c>
      <c r="H9" s="200" t="s">
        <v>628</v>
      </c>
      <c r="I9" s="116" t="s">
        <v>6</v>
      </c>
      <c r="J9" s="61" t="s">
        <v>2076</v>
      </c>
      <c r="K9" s="61" t="s">
        <v>2077</v>
      </c>
      <c r="L9" s="61" t="s">
        <v>2078</v>
      </c>
      <c r="M9" s="61" t="s">
        <v>2079</v>
      </c>
      <c r="N9" s="34">
        <v>120000</v>
      </c>
      <c r="O9" s="63" t="s">
        <v>2080</v>
      </c>
      <c r="P9" s="738">
        <v>50000</v>
      </c>
      <c r="Q9" s="34" t="s">
        <v>2081</v>
      </c>
      <c r="R9" s="11" t="s">
        <v>460</v>
      </c>
      <c r="S9" s="210" t="s">
        <v>2082</v>
      </c>
      <c r="T9" s="210" t="s">
        <v>2083</v>
      </c>
      <c r="U9" s="210" t="s">
        <v>2084</v>
      </c>
    </row>
    <row r="10" spans="1:21" ht="135">
      <c r="A10" s="34">
        <v>2</v>
      </c>
      <c r="B10" s="34"/>
      <c r="C10" s="61" t="s">
        <v>2085</v>
      </c>
      <c r="D10" s="61" t="s">
        <v>2086</v>
      </c>
      <c r="E10" s="61" t="s">
        <v>2087</v>
      </c>
      <c r="F10" s="63" t="s">
        <v>139</v>
      </c>
      <c r="G10" s="200" t="s">
        <v>1431</v>
      </c>
      <c r="H10" s="200" t="s">
        <v>628</v>
      </c>
      <c r="I10" s="116" t="s">
        <v>6</v>
      </c>
      <c r="J10" s="61" t="s">
        <v>2088</v>
      </c>
      <c r="K10" s="61" t="s">
        <v>2089</v>
      </c>
      <c r="L10" s="61" t="s">
        <v>181</v>
      </c>
      <c r="M10" s="61" t="s">
        <v>2090</v>
      </c>
      <c r="N10" s="34">
        <v>120000</v>
      </c>
      <c r="O10" s="63" t="s">
        <v>2080</v>
      </c>
      <c r="P10" s="738">
        <v>50000</v>
      </c>
      <c r="Q10" s="34" t="s">
        <v>2081</v>
      </c>
      <c r="R10" s="11" t="s">
        <v>460</v>
      </c>
      <c r="S10" s="210" t="s">
        <v>2091</v>
      </c>
      <c r="T10" s="210" t="s">
        <v>2092</v>
      </c>
      <c r="U10" s="210" t="s">
        <v>2093</v>
      </c>
    </row>
    <row r="11" spans="1:21" ht="105">
      <c r="A11" s="34">
        <v>3</v>
      </c>
      <c r="B11" s="34"/>
      <c r="C11" s="61" t="s">
        <v>2094</v>
      </c>
      <c r="D11" s="61" t="s">
        <v>726</v>
      </c>
      <c r="E11" s="219" t="s">
        <v>2095</v>
      </c>
      <c r="F11" s="63" t="s">
        <v>139</v>
      </c>
      <c r="G11" s="200" t="s">
        <v>1431</v>
      </c>
      <c r="H11" s="200" t="s">
        <v>608</v>
      </c>
      <c r="I11" s="742" t="s">
        <v>6</v>
      </c>
      <c r="J11" s="61" t="s">
        <v>2096</v>
      </c>
      <c r="K11" s="61" t="s">
        <v>2097</v>
      </c>
      <c r="L11" s="61" t="s">
        <v>175</v>
      </c>
      <c r="M11" s="61" t="s">
        <v>1890</v>
      </c>
      <c r="N11" s="34">
        <v>200000</v>
      </c>
      <c r="O11" s="63" t="s">
        <v>2098</v>
      </c>
      <c r="P11" s="34">
        <v>50000</v>
      </c>
      <c r="Q11" s="34" t="s">
        <v>2099</v>
      </c>
      <c r="R11" s="11" t="s">
        <v>519</v>
      </c>
      <c r="S11" s="210" t="s">
        <v>732</v>
      </c>
      <c r="T11" s="210" t="s">
        <v>733</v>
      </c>
      <c r="U11" s="210" t="s">
        <v>1744</v>
      </c>
    </row>
    <row r="12" spans="1:21" ht="120">
      <c r="A12" s="34">
        <v>4</v>
      </c>
      <c r="B12" s="34"/>
      <c r="C12" s="61" t="s">
        <v>2100</v>
      </c>
      <c r="D12" s="61" t="s">
        <v>2101</v>
      </c>
      <c r="E12" s="61" t="s">
        <v>2102</v>
      </c>
      <c r="F12" s="63" t="s">
        <v>139</v>
      </c>
      <c r="G12" s="200" t="s">
        <v>69</v>
      </c>
      <c r="H12" s="61" t="s">
        <v>40</v>
      </c>
      <c r="I12" s="200" t="s">
        <v>6</v>
      </c>
      <c r="J12" s="61" t="s">
        <v>2103</v>
      </c>
      <c r="K12" s="61" t="s">
        <v>2097</v>
      </c>
      <c r="L12" s="748" t="s">
        <v>175</v>
      </c>
      <c r="M12" s="61" t="s">
        <v>1890</v>
      </c>
      <c r="N12" s="34">
        <v>150000</v>
      </c>
      <c r="O12" s="63" t="s">
        <v>2104</v>
      </c>
      <c r="P12" s="34">
        <v>50000</v>
      </c>
      <c r="Q12" s="34" t="s">
        <v>2105</v>
      </c>
      <c r="R12" s="34" t="s">
        <v>492</v>
      </c>
      <c r="S12" s="210" t="s">
        <v>1671</v>
      </c>
      <c r="T12" s="210" t="s">
        <v>1672</v>
      </c>
      <c r="U12" s="210" t="s">
        <v>1673</v>
      </c>
    </row>
    <row r="13" spans="1:21" ht="120">
      <c r="A13" s="34">
        <v>5</v>
      </c>
      <c r="B13" s="34"/>
      <c r="C13" s="67" t="s">
        <v>2106</v>
      </c>
      <c r="D13" s="67" t="s">
        <v>2107</v>
      </c>
      <c r="E13" s="67" t="s">
        <v>2108</v>
      </c>
      <c r="F13" s="539" t="s">
        <v>139</v>
      </c>
      <c r="G13" s="68" t="s">
        <v>31</v>
      </c>
      <c r="H13" s="68" t="s">
        <v>40</v>
      </c>
      <c r="I13" s="68" t="s">
        <v>6</v>
      </c>
      <c r="J13" s="67" t="s">
        <v>2109</v>
      </c>
      <c r="K13" s="67" t="s">
        <v>2110</v>
      </c>
      <c r="L13" s="67" t="s">
        <v>197</v>
      </c>
      <c r="M13" s="67" t="s">
        <v>1890</v>
      </c>
      <c r="N13" s="34">
        <v>200000</v>
      </c>
      <c r="O13" s="539" t="s">
        <v>2111</v>
      </c>
      <c r="P13" s="34">
        <v>50000</v>
      </c>
      <c r="Q13" s="34" t="s">
        <v>1961</v>
      </c>
      <c r="R13" s="34" t="s">
        <v>460</v>
      </c>
      <c r="S13" s="530" t="s">
        <v>2112</v>
      </c>
      <c r="T13" s="530" t="s">
        <v>2113</v>
      </c>
      <c r="U13" s="530" t="s">
        <v>2114</v>
      </c>
    </row>
    <row r="14" spans="1:21" ht="60">
      <c r="A14" s="34">
        <v>6</v>
      </c>
      <c r="B14" s="34"/>
      <c r="C14" s="67" t="s">
        <v>2115</v>
      </c>
      <c r="D14" s="67" t="s">
        <v>2116</v>
      </c>
      <c r="E14" s="749" t="s">
        <v>1660</v>
      </c>
      <c r="F14" s="539" t="s">
        <v>139</v>
      </c>
      <c r="G14" s="68" t="s">
        <v>140</v>
      </c>
      <c r="H14" s="68" t="s">
        <v>628</v>
      </c>
      <c r="I14" s="67" t="s">
        <v>6</v>
      </c>
      <c r="J14" s="224" t="s">
        <v>2117</v>
      </c>
      <c r="K14" s="749" t="s">
        <v>2118</v>
      </c>
      <c r="L14" s="67" t="s">
        <v>1661</v>
      </c>
      <c r="M14" s="67" t="s">
        <v>918</v>
      </c>
      <c r="N14" s="34">
        <v>150000</v>
      </c>
      <c r="O14" s="750" t="s">
        <v>2119</v>
      </c>
      <c r="P14" s="68">
        <v>50000</v>
      </c>
      <c r="Q14" s="743" t="s">
        <v>2120</v>
      </c>
      <c r="R14" s="34" t="s">
        <v>519</v>
      </c>
      <c r="S14" s="530" t="s">
        <v>1663</v>
      </c>
      <c r="T14" s="530" t="s">
        <v>1664</v>
      </c>
      <c r="U14" s="530" t="s">
        <v>1665</v>
      </c>
    </row>
    <row r="15" spans="1:21" ht="84">
      <c r="A15" s="34">
        <v>7</v>
      </c>
      <c r="B15" s="34"/>
      <c r="C15" s="61" t="s">
        <v>1884</v>
      </c>
      <c r="D15" s="61" t="s">
        <v>2121</v>
      </c>
      <c r="E15" s="748" t="s">
        <v>1886</v>
      </c>
      <c r="F15" s="539" t="s">
        <v>139</v>
      </c>
      <c r="G15" s="200" t="s">
        <v>1431</v>
      </c>
      <c r="H15" s="200" t="s">
        <v>628</v>
      </c>
      <c r="I15" s="67" t="s">
        <v>6</v>
      </c>
      <c r="J15" s="118" t="s">
        <v>1887</v>
      </c>
      <c r="K15" s="748" t="s">
        <v>1888</v>
      </c>
      <c r="L15" s="61" t="s">
        <v>1889</v>
      </c>
      <c r="M15" s="61" t="s">
        <v>1890</v>
      </c>
      <c r="N15" s="34">
        <v>400000</v>
      </c>
      <c r="O15" s="750" t="s">
        <v>2119</v>
      </c>
      <c r="P15" s="200">
        <v>100000</v>
      </c>
      <c r="Q15" s="743" t="s">
        <v>2120</v>
      </c>
      <c r="R15" s="34" t="s">
        <v>519</v>
      </c>
      <c r="S15" s="523" t="s">
        <v>1629</v>
      </c>
      <c r="T15" s="210" t="s">
        <v>1630</v>
      </c>
      <c r="U15" s="210" t="s">
        <v>1631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4"/>
  <sheetViews>
    <sheetView topLeftCell="A8" workbookViewId="0">
      <selection activeCell="A15" sqref="A15"/>
    </sheetView>
  </sheetViews>
  <sheetFormatPr defaultRowHeight="15"/>
  <sheetData>
    <row r="1" spans="1:21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191"/>
      <c r="T1" s="191"/>
      <c r="U1" s="751"/>
    </row>
    <row r="2" spans="1:21" ht="18.75">
      <c r="A2" s="662" t="s">
        <v>1893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191"/>
      <c r="T2" s="191"/>
      <c r="U2" s="751"/>
    </row>
    <row r="3" spans="1:21" ht="18.75">
      <c r="A3" s="662" t="s">
        <v>1894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191"/>
      <c r="T3" s="191"/>
      <c r="U3" s="751"/>
    </row>
    <row r="4" spans="1:21" ht="18.75">
      <c r="A4" s="662" t="s">
        <v>1895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191"/>
      <c r="T4" s="191"/>
      <c r="U4" s="751"/>
    </row>
    <row r="5" spans="1:21" ht="18.75">
      <c r="A5" s="714" t="s">
        <v>2122</v>
      </c>
      <c r="B5" s="714"/>
      <c r="C5" s="714"/>
      <c r="D5" s="714"/>
      <c r="E5" s="714"/>
      <c r="F5" s="714"/>
      <c r="G5" s="714"/>
      <c r="H5" s="141"/>
      <c r="I5" s="141"/>
      <c r="J5" s="548"/>
      <c r="K5" s="724"/>
      <c r="L5" s="725"/>
      <c r="M5" s="77" t="s">
        <v>73</v>
      </c>
      <c r="N5" s="185"/>
      <c r="O5" s="726"/>
      <c r="P5" s="549"/>
      <c r="Q5" s="752"/>
      <c r="R5" s="557" t="s">
        <v>199</v>
      </c>
      <c r="S5" s="191"/>
      <c r="T5" s="191"/>
      <c r="U5" s="751"/>
    </row>
    <row r="6" spans="1:21" ht="15.75">
      <c r="A6" s="551"/>
      <c r="B6" s="79"/>
      <c r="C6" s="79"/>
      <c r="D6" s="79"/>
      <c r="E6" s="84"/>
      <c r="F6" s="30"/>
      <c r="G6" s="143"/>
      <c r="H6" s="729" t="s">
        <v>2064</v>
      </c>
      <c r="I6" s="729"/>
      <c r="J6" s="729"/>
      <c r="K6" s="730"/>
      <c r="L6" s="730"/>
      <c r="M6" s="83"/>
      <c r="N6" s="186"/>
      <c r="O6" s="553"/>
      <c r="P6" s="553"/>
      <c r="Q6" s="719" t="s">
        <v>200</v>
      </c>
      <c r="R6" s="719"/>
      <c r="S6" s="191"/>
      <c r="T6" s="191"/>
      <c r="U6" s="751"/>
    </row>
    <row r="7" spans="1:21" ht="15.75">
      <c r="A7" s="715" t="s">
        <v>201</v>
      </c>
      <c r="B7" s="715"/>
      <c r="C7" s="715"/>
      <c r="D7" s="79"/>
      <c r="E7" s="84"/>
      <c r="F7" s="30"/>
      <c r="G7" s="143"/>
      <c r="H7" s="143"/>
      <c r="I7" s="143"/>
      <c r="J7" s="80"/>
      <c r="K7" s="730"/>
      <c r="L7" s="730"/>
      <c r="M7" s="83"/>
      <c r="N7" s="186"/>
      <c r="O7" s="553"/>
      <c r="P7" s="718" t="s">
        <v>202</v>
      </c>
      <c r="Q7" s="718"/>
      <c r="R7" s="718"/>
      <c r="S7" s="191"/>
      <c r="T7" s="191"/>
      <c r="U7" s="751"/>
    </row>
    <row r="8" spans="1:21" ht="60">
      <c r="A8" s="533" t="s">
        <v>113</v>
      </c>
      <c r="B8" s="206" t="s">
        <v>114</v>
      </c>
      <c r="C8" s="206" t="s">
        <v>115</v>
      </c>
      <c r="D8" s="206" t="s">
        <v>116</v>
      </c>
      <c r="E8" s="206" t="s">
        <v>117</v>
      </c>
      <c r="F8" s="206" t="s">
        <v>9</v>
      </c>
      <c r="G8" s="206" t="s">
        <v>118</v>
      </c>
      <c r="H8" s="206" t="s">
        <v>119</v>
      </c>
      <c r="I8" s="206" t="s">
        <v>120</v>
      </c>
      <c r="J8" s="206" t="s">
        <v>121</v>
      </c>
      <c r="K8" s="534" t="s">
        <v>122</v>
      </c>
      <c r="L8" s="732" t="s">
        <v>2065</v>
      </c>
      <c r="M8" s="206" t="s">
        <v>124</v>
      </c>
      <c r="N8" s="206" t="s">
        <v>125</v>
      </c>
      <c r="O8" s="206" t="s">
        <v>126</v>
      </c>
      <c r="P8" s="206" t="s">
        <v>125</v>
      </c>
      <c r="Q8" s="206" t="s">
        <v>124</v>
      </c>
      <c r="R8" s="206" t="s">
        <v>126</v>
      </c>
      <c r="S8" s="534" t="s">
        <v>521</v>
      </c>
      <c r="T8" s="534" t="s">
        <v>522</v>
      </c>
      <c r="U8" s="736" t="s">
        <v>742</v>
      </c>
    </row>
    <row r="9" spans="1:21" ht="67.5">
      <c r="A9" s="34">
        <v>1</v>
      </c>
      <c r="B9" s="34"/>
      <c r="C9" s="524" t="s">
        <v>2014</v>
      </c>
      <c r="D9" s="524" t="s">
        <v>2045</v>
      </c>
      <c r="E9" s="95" t="s">
        <v>2046</v>
      </c>
      <c r="F9" s="34" t="s">
        <v>139</v>
      </c>
      <c r="G9" s="524" t="s">
        <v>31</v>
      </c>
      <c r="H9" s="524" t="s">
        <v>40</v>
      </c>
      <c r="I9" s="524" t="s">
        <v>6</v>
      </c>
      <c r="J9" s="524" t="s">
        <v>2004</v>
      </c>
      <c r="K9" s="34">
        <v>0</v>
      </c>
      <c r="L9" s="11">
        <v>29700</v>
      </c>
      <c r="M9" s="208" t="s">
        <v>2123</v>
      </c>
      <c r="N9" s="524">
        <v>33000</v>
      </c>
      <c r="O9" s="527" t="s">
        <v>2124</v>
      </c>
      <c r="P9" s="524">
        <v>33000</v>
      </c>
      <c r="Q9" s="34" t="s">
        <v>2123</v>
      </c>
      <c r="R9" s="34">
        <v>20</v>
      </c>
      <c r="S9" s="527" t="s">
        <v>2047</v>
      </c>
      <c r="T9" s="527" t="s">
        <v>2048</v>
      </c>
      <c r="U9" s="527" t="s">
        <v>2049</v>
      </c>
    </row>
    <row r="10" spans="1:21" ht="67.5">
      <c r="A10" s="34">
        <v>2</v>
      </c>
      <c r="B10" s="34"/>
      <c r="C10" s="524" t="s">
        <v>2125</v>
      </c>
      <c r="D10" s="524" t="s">
        <v>2126</v>
      </c>
      <c r="E10" s="95" t="s">
        <v>1997</v>
      </c>
      <c r="F10" s="34" t="s">
        <v>139</v>
      </c>
      <c r="G10" s="524" t="s">
        <v>31</v>
      </c>
      <c r="H10" s="524" t="s">
        <v>40</v>
      </c>
      <c r="I10" s="524" t="s">
        <v>6</v>
      </c>
      <c r="J10" s="524" t="s">
        <v>562</v>
      </c>
      <c r="K10" s="34">
        <v>0</v>
      </c>
      <c r="L10" s="11">
        <v>29700</v>
      </c>
      <c r="M10" s="208" t="s">
        <v>2123</v>
      </c>
      <c r="N10" s="524">
        <v>33000</v>
      </c>
      <c r="O10" s="527" t="s">
        <v>2124</v>
      </c>
      <c r="P10" s="524">
        <v>33000</v>
      </c>
      <c r="Q10" s="34" t="s">
        <v>2123</v>
      </c>
      <c r="R10" s="34">
        <v>20</v>
      </c>
      <c r="S10" s="527" t="s">
        <v>1998</v>
      </c>
      <c r="T10" s="527" t="s">
        <v>1999</v>
      </c>
      <c r="U10" s="527" t="s">
        <v>2000</v>
      </c>
    </row>
    <row r="11" spans="1:21" ht="60">
      <c r="A11" s="34">
        <v>3</v>
      </c>
      <c r="B11" s="34"/>
      <c r="C11" s="524" t="s">
        <v>2031</v>
      </c>
      <c r="D11" s="524" t="s">
        <v>2032</v>
      </c>
      <c r="E11" s="95" t="s">
        <v>2033</v>
      </c>
      <c r="F11" s="34" t="s">
        <v>139</v>
      </c>
      <c r="G11" s="524" t="s">
        <v>31</v>
      </c>
      <c r="H11" s="524" t="s">
        <v>32</v>
      </c>
      <c r="I11" s="524" t="s">
        <v>6</v>
      </c>
      <c r="J11" s="524" t="s">
        <v>2034</v>
      </c>
      <c r="K11" s="34">
        <v>0</v>
      </c>
      <c r="L11" s="11">
        <v>29700</v>
      </c>
      <c r="M11" s="208" t="s">
        <v>2123</v>
      </c>
      <c r="N11" s="524">
        <v>33000</v>
      </c>
      <c r="O11" s="527" t="s">
        <v>2124</v>
      </c>
      <c r="P11" s="524">
        <v>33000</v>
      </c>
      <c r="Q11" s="34" t="s">
        <v>2123</v>
      </c>
      <c r="R11" s="34">
        <v>20</v>
      </c>
      <c r="S11" s="527" t="s">
        <v>2035</v>
      </c>
      <c r="T11" s="527" t="s">
        <v>2036</v>
      </c>
      <c r="U11" s="527" t="s">
        <v>2037</v>
      </c>
    </row>
    <row r="12" spans="1:21" ht="67.5">
      <c r="A12" s="34">
        <v>4</v>
      </c>
      <c r="B12" s="34"/>
      <c r="C12" s="524" t="s">
        <v>2127</v>
      </c>
      <c r="D12" s="524" t="s">
        <v>2058</v>
      </c>
      <c r="E12" s="95" t="s">
        <v>2059</v>
      </c>
      <c r="F12" s="34" t="s">
        <v>139</v>
      </c>
      <c r="G12" s="524" t="s">
        <v>31</v>
      </c>
      <c r="H12" s="524" t="s">
        <v>32</v>
      </c>
      <c r="I12" s="524" t="s">
        <v>6</v>
      </c>
      <c r="J12" s="524" t="s">
        <v>2060</v>
      </c>
      <c r="K12" s="34">
        <v>0</v>
      </c>
      <c r="L12" s="11">
        <v>29700</v>
      </c>
      <c r="M12" s="208" t="s">
        <v>2123</v>
      </c>
      <c r="N12" s="524">
        <v>33000</v>
      </c>
      <c r="O12" s="527" t="s">
        <v>2124</v>
      </c>
      <c r="P12" s="524">
        <v>33000</v>
      </c>
      <c r="Q12" s="34" t="s">
        <v>2123</v>
      </c>
      <c r="R12" s="34">
        <v>20</v>
      </c>
      <c r="S12" s="527" t="s">
        <v>2061</v>
      </c>
      <c r="T12" s="527" t="s">
        <v>2062</v>
      </c>
      <c r="U12" s="527" t="s">
        <v>2063</v>
      </c>
    </row>
    <row r="13" spans="1:21" ht="101.25">
      <c r="A13" s="34">
        <v>5</v>
      </c>
      <c r="B13" s="34"/>
      <c r="C13" s="524" t="s">
        <v>2014</v>
      </c>
      <c r="D13" s="524" t="s">
        <v>589</v>
      </c>
      <c r="E13" s="95" t="s">
        <v>2015</v>
      </c>
      <c r="F13" s="34" t="s">
        <v>139</v>
      </c>
      <c r="G13" s="524" t="s">
        <v>31</v>
      </c>
      <c r="H13" s="524" t="s">
        <v>40</v>
      </c>
      <c r="I13" s="524" t="s">
        <v>5</v>
      </c>
      <c r="J13" s="524" t="s">
        <v>1991</v>
      </c>
      <c r="K13" s="34">
        <v>0</v>
      </c>
      <c r="L13" s="11">
        <v>29700</v>
      </c>
      <c r="M13" s="208" t="s">
        <v>2123</v>
      </c>
      <c r="N13" s="524">
        <v>33000</v>
      </c>
      <c r="O13" s="527" t="s">
        <v>2124</v>
      </c>
      <c r="P13" s="524">
        <v>33000</v>
      </c>
      <c r="Q13" s="34" t="s">
        <v>2123</v>
      </c>
      <c r="R13" s="34">
        <v>20</v>
      </c>
      <c r="S13" s="527" t="s">
        <v>2016</v>
      </c>
      <c r="T13" s="527" t="s">
        <v>2017</v>
      </c>
      <c r="U13" s="527" t="s">
        <v>2018</v>
      </c>
    </row>
    <row r="14" spans="1:21" ht="78.75">
      <c r="A14" s="34">
        <v>6</v>
      </c>
      <c r="B14" s="34"/>
      <c r="C14" s="524" t="s">
        <v>1981</v>
      </c>
      <c r="D14" s="524" t="s">
        <v>2128</v>
      </c>
      <c r="E14" s="95" t="s">
        <v>1983</v>
      </c>
      <c r="F14" s="34" t="s">
        <v>139</v>
      </c>
      <c r="G14" s="524" t="s">
        <v>1728</v>
      </c>
      <c r="H14" s="524" t="s">
        <v>40</v>
      </c>
      <c r="I14" s="524" t="s">
        <v>6</v>
      </c>
      <c r="J14" s="524" t="s">
        <v>1984</v>
      </c>
      <c r="K14" s="34">
        <v>0</v>
      </c>
      <c r="L14" s="11">
        <v>29700</v>
      </c>
      <c r="M14" s="208" t="s">
        <v>2123</v>
      </c>
      <c r="N14" s="524">
        <v>33000</v>
      </c>
      <c r="O14" s="527" t="s">
        <v>2124</v>
      </c>
      <c r="P14" s="524">
        <v>33000</v>
      </c>
      <c r="Q14" s="34" t="s">
        <v>2123</v>
      </c>
      <c r="R14" s="34">
        <v>20</v>
      </c>
      <c r="S14" s="527" t="s">
        <v>1985</v>
      </c>
      <c r="T14" s="527" t="s">
        <v>1986</v>
      </c>
      <c r="U14" s="527" t="s">
        <v>1987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5" workbookViewId="0">
      <selection activeCell="A12" sqref="A12"/>
    </sheetView>
  </sheetViews>
  <sheetFormatPr defaultRowHeight="15"/>
  <sheetData>
    <row r="1" spans="1:21" ht="18.7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191"/>
      <c r="T1" s="191"/>
      <c r="U1" s="532"/>
    </row>
    <row r="2" spans="1:21" ht="18.75">
      <c r="A2" s="662" t="s">
        <v>1893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191"/>
      <c r="T2" s="191"/>
      <c r="U2" s="532"/>
    </row>
    <row r="3" spans="1:21" ht="18.75">
      <c r="A3" s="662" t="s">
        <v>1894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191"/>
      <c r="T3" s="191"/>
      <c r="U3" s="532"/>
    </row>
    <row r="4" spans="1:21" ht="18.75">
      <c r="A4" s="662" t="s">
        <v>1895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191"/>
      <c r="T4" s="191"/>
      <c r="U4" s="532"/>
    </row>
    <row r="5" spans="1:21" ht="18">
      <c r="A5" s="714" t="s">
        <v>2122</v>
      </c>
      <c r="B5" s="714"/>
      <c r="C5" s="714"/>
      <c r="D5" s="714"/>
      <c r="E5" s="714"/>
      <c r="F5" s="714"/>
      <c r="G5" s="714"/>
      <c r="H5" s="141"/>
      <c r="I5" s="141"/>
      <c r="J5" s="753"/>
      <c r="K5" s="754"/>
      <c r="L5" s="754"/>
      <c r="M5" s="193"/>
      <c r="N5" s="185"/>
      <c r="O5" s="755"/>
      <c r="P5" s="549"/>
      <c r="Q5" s="727"/>
      <c r="R5" s="557" t="s">
        <v>199</v>
      </c>
      <c r="S5" s="191"/>
      <c r="T5" s="191"/>
      <c r="U5" s="532"/>
    </row>
    <row r="6" spans="1:21" ht="15.75">
      <c r="A6" s="551"/>
      <c r="B6" s="79"/>
      <c r="C6" s="79"/>
      <c r="D6" s="79"/>
      <c r="E6" s="84"/>
      <c r="F6" s="143"/>
      <c r="G6" s="143"/>
      <c r="H6" s="143"/>
      <c r="I6" s="143"/>
      <c r="J6" s="84"/>
      <c r="K6" s="756"/>
      <c r="L6" s="756"/>
      <c r="M6" s="720" t="s">
        <v>1698</v>
      </c>
      <c r="N6" s="720"/>
      <c r="O6" s="757"/>
      <c r="P6" s="553"/>
      <c r="Q6" s="717" t="s">
        <v>455</v>
      </c>
      <c r="R6" s="717"/>
      <c r="S6" s="191"/>
      <c r="T6" s="191"/>
      <c r="U6" s="532"/>
    </row>
    <row r="7" spans="1:21" ht="15.75">
      <c r="A7" s="715" t="s">
        <v>201</v>
      </c>
      <c r="B7" s="715"/>
      <c r="C7" s="715"/>
      <c r="D7" s="79"/>
      <c r="E7" s="84"/>
      <c r="F7" s="143"/>
      <c r="G7" s="143"/>
      <c r="H7" s="143"/>
      <c r="I7" s="143"/>
      <c r="J7" s="84"/>
      <c r="K7" s="756"/>
      <c r="L7" s="756"/>
      <c r="M7" s="195"/>
      <c r="N7" s="186"/>
      <c r="O7" s="757"/>
      <c r="P7" s="718" t="s">
        <v>202</v>
      </c>
      <c r="Q7" s="718"/>
      <c r="R7" s="718"/>
      <c r="S7" s="191"/>
      <c r="T7" s="191"/>
      <c r="U7" s="532"/>
    </row>
    <row r="8" spans="1:21" ht="60">
      <c r="A8" s="62" t="s">
        <v>113</v>
      </c>
      <c r="B8" s="62" t="s">
        <v>114</v>
      </c>
      <c r="C8" s="206" t="s">
        <v>115</v>
      </c>
      <c r="D8" s="62" t="s">
        <v>116</v>
      </c>
      <c r="E8" s="206" t="s">
        <v>117</v>
      </c>
      <c r="F8" s="206" t="s">
        <v>9</v>
      </c>
      <c r="G8" s="62" t="s">
        <v>118</v>
      </c>
      <c r="H8" s="206" t="s">
        <v>119</v>
      </c>
      <c r="I8" s="62" t="s">
        <v>120</v>
      </c>
      <c r="J8" s="62" t="s">
        <v>129</v>
      </c>
      <c r="K8" s="62" t="s">
        <v>130</v>
      </c>
      <c r="L8" s="62" t="s">
        <v>131</v>
      </c>
      <c r="M8" s="62" t="s">
        <v>132</v>
      </c>
      <c r="N8" s="62" t="s">
        <v>133</v>
      </c>
      <c r="O8" s="62" t="s">
        <v>134</v>
      </c>
      <c r="P8" s="533" t="s">
        <v>125</v>
      </c>
      <c r="Q8" s="62" t="s">
        <v>124</v>
      </c>
      <c r="R8" s="62" t="s">
        <v>126</v>
      </c>
      <c r="S8" s="534" t="s">
        <v>521</v>
      </c>
      <c r="T8" s="535" t="s">
        <v>1699</v>
      </c>
      <c r="U8" s="535" t="s">
        <v>742</v>
      </c>
    </row>
    <row r="9" spans="1:21" ht="67.5">
      <c r="A9" s="34">
        <v>1</v>
      </c>
      <c r="B9" s="34"/>
      <c r="C9" s="61" t="s">
        <v>2100</v>
      </c>
      <c r="D9" s="61" t="s">
        <v>2129</v>
      </c>
      <c r="E9" s="748" t="s">
        <v>2102</v>
      </c>
      <c r="F9" s="63" t="s">
        <v>139</v>
      </c>
      <c r="G9" s="200" t="s">
        <v>2130</v>
      </c>
      <c r="H9" s="234" t="s">
        <v>40</v>
      </c>
      <c r="I9" s="525" t="s">
        <v>6</v>
      </c>
      <c r="J9" s="748" t="s">
        <v>2103</v>
      </c>
      <c r="K9" s="748" t="s">
        <v>2097</v>
      </c>
      <c r="L9" s="61" t="s">
        <v>175</v>
      </c>
      <c r="M9" s="61" t="s">
        <v>1890</v>
      </c>
      <c r="N9" s="34"/>
      <c r="O9" s="63" t="s">
        <v>2131</v>
      </c>
      <c r="P9" s="34">
        <v>50000</v>
      </c>
      <c r="Q9" s="34" t="s">
        <v>2132</v>
      </c>
      <c r="R9" s="34" t="s">
        <v>519</v>
      </c>
      <c r="S9" s="210" t="s">
        <v>1671</v>
      </c>
      <c r="T9" s="210" t="s">
        <v>1672</v>
      </c>
      <c r="U9" s="210" t="s">
        <v>1673</v>
      </c>
    </row>
    <row r="10" spans="1:21" ht="102">
      <c r="A10" s="34">
        <v>2</v>
      </c>
      <c r="B10" s="34"/>
      <c r="C10" s="61" t="s">
        <v>2133</v>
      </c>
      <c r="D10" s="62" t="s">
        <v>2134</v>
      </c>
      <c r="E10" s="219" t="s">
        <v>2135</v>
      </c>
      <c r="F10" s="34" t="s">
        <v>139</v>
      </c>
      <c r="G10" s="62" t="s">
        <v>140</v>
      </c>
      <c r="H10" s="514" t="s">
        <v>40</v>
      </c>
      <c r="I10" s="742" t="s">
        <v>6</v>
      </c>
      <c r="J10" s="201" t="s">
        <v>2136</v>
      </c>
      <c r="K10" s="219" t="s">
        <v>2137</v>
      </c>
      <c r="L10" s="61" t="s">
        <v>1767</v>
      </c>
      <c r="M10" s="61" t="s">
        <v>2079</v>
      </c>
      <c r="N10" s="34"/>
      <c r="O10" s="63" t="s">
        <v>2138</v>
      </c>
      <c r="P10" s="34">
        <v>50000</v>
      </c>
      <c r="Q10" s="220" t="s">
        <v>2132</v>
      </c>
      <c r="R10" s="34" t="s">
        <v>460</v>
      </c>
      <c r="S10" s="208" t="s">
        <v>2139</v>
      </c>
      <c r="T10" s="208" t="s">
        <v>2140</v>
      </c>
      <c r="U10" s="208" t="s">
        <v>2141</v>
      </c>
    </row>
    <row r="11" spans="1:21" ht="67.5">
      <c r="A11" s="34">
        <v>3</v>
      </c>
      <c r="B11" s="34"/>
      <c r="C11" s="61" t="s">
        <v>1625</v>
      </c>
      <c r="D11" s="61" t="s">
        <v>1626</v>
      </c>
      <c r="E11" s="748" t="s">
        <v>1886</v>
      </c>
      <c r="F11" s="63" t="s">
        <v>139</v>
      </c>
      <c r="G11" s="200" t="s">
        <v>1728</v>
      </c>
      <c r="H11" s="200" t="s">
        <v>40</v>
      </c>
      <c r="I11" s="200" t="s">
        <v>6</v>
      </c>
      <c r="J11" s="748" t="s">
        <v>2142</v>
      </c>
      <c r="K11" s="748" t="s">
        <v>2143</v>
      </c>
      <c r="L11" s="61" t="s">
        <v>2144</v>
      </c>
      <c r="M11" s="61" t="s">
        <v>2145</v>
      </c>
      <c r="N11" s="34">
        <v>400000</v>
      </c>
      <c r="O11" s="758" t="s">
        <v>2146</v>
      </c>
      <c r="P11" s="34">
        <v>100000</v>
      </c>
      <c r="Q11" s="743" t="s">
        <v>2147</v>
      </c>
      <c r="R11" s="34" t="s">
        <v>1366</v>
      </c>
      <c r="S11" s="210" t="s">
        <v>1629</v>
      </c>
      <c r="T11" s="210" t="s">
        <v>1630</v>
      </c>
      <c r="U11" s="222" t="s">
        <v>1631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8"/>
  <sheetViews>
    <sheetView workbookViewId="0">
      <selection activeCell="F19" sqref="F19"/>
    </sheetView>
  </sheetViews>
  <sheetFormatPr defaultRowHeight="15"/>
  <sheetData>
    <row r="1" spans="1:127" ht="27" thickBot="1">
      <c r="A1" s="562" t="s">
        <v>1050</v>
      </c>
      <c r="B1" s="562"/>
      <c r="C1" s="562"/>
      <c r="D1" s="562"/>
      <c r="E1" s="562"/>
      <c r="F1" s="562"/>
      <c r="G1" s="562"/>
      <c r="H1" s="562"/>
      <c r="I1" s="562"/>
      <c r="J1" s="245"/>
      <c r="K1" s="245"/>
      <c r="L1" s="246"/>
      <c r="M1" s="245"/>
      <c r="N1" s="245"/>
      <c r="O1" s="245"/>
      <c r="P1" s="245"/>
      <c r="Q1" s="247"/>
      <c r="R1" s="247"/>
      <c r="S1" s="247"/>
      <c r="T1" s="247"/>
      <c r="U1" s="247"/>
      <c r="V1" s="247"/>
      <c r="W1" s="247"/>
      <c r="X1" s="247"/>
      <c r="Y1" s="247"/>
      <c r="Z1" s="248"/>
      <c r="AA1" s="247"/>
      <c r="AB1" s="247"/>
      <c r="AC1" s="247"/>
      <c r="AD1" s="247"/>
      <c r="AE1" s="247"/>
      <c r="AF1" s="247"/>
      <c r="AG1" s="247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594" t="s">
        <v>1051</v>
      </c>
      <c r="CU1" s="595"/>
      <c r="CV1" s="562"/>
      <c r="CW1" s="562"/>
      <c r="CX1" s="562"/>
      <c r="CY1" s="562"/>
      <c r="CZ1" s="562"/>
      <c r="DA1" s="562"/>
      <c r="DB1" s="562"/>
      <c r="DC1" s="562"/>
      <c r="DD1" s="562"/>
      <c r="DE1" s="562"/>
      <c r="DF1" s="562"/>
      <c r="DG1" s="562"/>
      <c r="DH1" s="562"/>
      <c r="DI1" s="249"/>
      <c r="DJ1" s="249"/>
      <c r="DK1" s="249"/>
      <c r="DL1" s="249"/>
      <c r="DM1" s="249"/>
      <c r="DN1" s="249"/>
      <c r="DO1" s="249"/>
      <c r="DP1" s="249"/>
      <c r="DQ1" s="286"/>
      <c r="DR1" s="287"/>
      <c r="DS1" s="249"/>
      <c r="DT1" s="249"/>
      <c r="DU1" s="249"/>
      <c r="DV1" s="249"/>
      <c r="DW1" s="249"/>
    </row>
    <row r="2" spans="1:127" ht="19.5" thickBot="1">
      <c r="A2" s="563" t="s">
        <v>1164</v>
      </c>
      <c r="B2" s="563"/>
      <c r="C2" s="563"/>
      <c r="D2" s="563"/>
      <c r="E2" s="563"/>
      <c r="F2" s="563"/>
      <c r="G2" s="563"/>
      <c r="H2" s="563"/>
      <c r="I2" s="563"/>
      <c r="J2" s="283"/>
      <c r="K2" s="568" t="s">
        <v>1061</v>
      </c>
      <c r="L2" s="284"/>
      <c r="M2" s="283"/>
      <c r="N2" s="283"/>
      <c r="O2" s="283"/>
      <c r="P2" s="283"/>
      <c r="Q2" s="285"/>
      <c r="R2" s="285"/>
      <c r="S2" s="285"/>
      <c r="T2" s="285"/>
      <c r="U2" s="285"/>
      <c r="V2" s="285"/>
      <c r="W2" s="285"/>
      <c r="X2" s="285"/>
      <c r="Y2" s="285"/>
      <c r="Z2" s="248"/>
      <c r="AA2" s="285"/>
      <c r="AB2" s="285"/>
      <c r="AC2" s="285"/>
      <c r="AD2" s="285"/>
      <c r="AE2" s="285"/>
      <c r="AF2" s="285"/>
      <c r="AG2" s="285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57"/>
      <c r="CU2" s="257"/>
      <c r="CV2" s="256"/>
      <c r="CW2" s="256"/>
      <c r="CX2" s="288" t="s">
        <v>1093</v>
      </c>
      <c r="CY2" s="344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82"/>
      <c r="DR2" s="257"/>
      <c r="DS2" s="256"/>
      <c r="DT2" s="256"/>
      <c r="DU2" s="256"/>
      <c r="DV2" s="256"/>
      <c r="DW2" s="256"/>
    </row>
    <row r="3" spans="1:127" ht="16.5" thickBot="1">
      <c r="A3" s="564" t="s">
        <v>1053</v>
      </c>
      <c r="B3" s="566" t="s">
        <v>1094</v>
      </c>
      <c r="C3" s="568" t="s">
        <v>1054</v>
      </c>
      <c r="D3" s="566" t="s">
        <v>1055</v>
      </c>
      <c r="E3" s="566" t="s">
        <v>1056</v>
      </c>
      <c r="F3" s="566" t="s">
        <v>1057</v>
      </c>
      <c r="G3" s="568" t="s">
        <v>1165</v>
      </c>
      <c r="H3" s="568" t="s">
        <v>1058</v>
      </c>
      <c r="I3" s="566" t="s">
        <v>1059</v>
      </c>
      <c r="J3" s="568" t="s">
        <v>1166</v>
      </c>
      <c r="K3" s="569"/>
      <c r="L3" s="578" t="s">
        <v>1167</v>
      </c>
      <c r="M3" s="581" t="s">
        <v>1063</v>
      </c>
      <c r="N3" s="582"/>
      <c r="O3" s="583"/>
      <c r="P3" s="568" t="s">
        <v>1064</v>
      </c>
      <c r="Q3" s="574" t="s">
        <v>1065</v>
      </c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5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59"/>
      <c r="CU3" s="259"/>
      <c r="DQ3" s="289"/>
      <c r="DR3" s="259"/>
    </row>
    <row r="4" spans="1:127" ht="15.75" thickBot="1">
      <c r="A4" s="565"/>
      <c r="B4" s="567"/>
      <c r="C4" s="569"/>
      <c r="D4" s="567"/>
      <c r="E4" s="567"/>
      <c r="F4" s="567"/>
      <c r="G4" s="569"/>
      <c r="H4" s="569"/>
      <c r="I4" s="567"/>
      <c r="J4" s="569"/>
      <c r="K4" s="569"/>
      <c r="L4" s="579"/>
      <c r="M4" s="584"/>
      <c r="N4" s="585"/>
      <c r="O4" s="586"/>
      <c r="P4" s="569"/>
      <c r="Q4" s="576" t="s">
        <v>878</v>
      </c>
      <c r="R4" s="576"/>
      <c r="S4" s="576"/>
      <c r="T4" s="576"/>
      <c r="U4" s="576"/>
      <c r="V4" s="576" t="s">
        <v>1066</v>
      </c>
      <c r="W4" s="576"/>
      <c r="X4" s="576"/>
      <c r="Y4" s="576"/>
      <c r="Z4" s="576" t="s">
        <v>929</v>
      </c>
      <c r="AA4" s="576"/>
      <c r="AB4" s="576"/>
      <c r="AC4" s="576"/>
      <c r="AD4" s="576" t="s">
        <v>1067</v>
      </c>
      <c r="AE4" s="576"/>
      <c r="AF4" s="576"/>
      <c r="AG4" s="577"/>
      <c r="AH4" s="576" t="s">
        <v>1068</v>
      </c>
      <c r="AI4" s="576"/>
      <c r="AJ4" s="576"/>
      <c r="AK4" s="577"/>
      <c r="AL4" s="576" t="s">
        <v>1069</v>
      </c>
      <c r="AM4" s="576"/>
      <c r="AN4" s="576"/>
      <c r="AO4" s="577"/>
      <c r="AP4" s="576" t="s">
        <v>1070</v>
      </c>
      <c r="AQ4" s="576"/>
      <c r="AR4" s="576"/>
      <c r="AS4" s="577"/>
      <c r="AT4" s="576" t="s">
        <v>1071</v>
      </c>
      <c r="AU4" s="576"/>
      <c r="AV4" s="576"/>
      <c r="AW4" s="577"/>
      <c r="AX4" s="576" t="s">
        <v>1072</v>
      </c>
      <c r="AY4" s="576"/>
      <c r="AZ4" s="576"/>
      <c r="BA4" s="577"/>
      <c r="BB4" s="576" t="s">
        <v>1073</v>
      </c>
      <c r="BC4" s="576"/>
      <c r="BD4" s="576"/>
      <c r="BE4" s="577"/>
      <c r="BF4" s="576" t="s">
        <v>1074</v>
      </c>
      <c r="BG4" s="576"/>
      <c r="BH4" s="576"/>
      <c r="BI4" s="577"/>
      <c r="BJ4" s="576" t="s">
        <v>1075</v>
      </c>
      <c r="BK4" s="576"/>
      <c r="BL4" s="576"/>
      <c r="BM4" s="577"/>
      <c r="BN4" s="576" t="s">
        <v>1076</v>
      </c>
      <c r="BO4" s="576"/>
      <c r="BP4" s="576"/>
      <c r="BQ4" s="577"/>
      <c r="BR4" s="576" t="s">
        <v>1077</v>
      </c>
      <c r="BS4" s="576"/>
      <c r="BT4" s="576"/>
      <c r="BU4" s="577"/>
      <c r="BV4" s="576" t="s">
        <v>1078</v>
      </c>
      <c r="BW4" s="576"/>
      <c r="BX4" s="576"/>
      <c r="BY4" s="577"/>
      <c r="BZ4" s="576" t="s">
        <v>1079</v>
      </c>
      <c r="CA4" s="576"/>
      <c r="CB4" s="576"/>
      <c r="CC4" s="577"/>
      <c r="CD4" s="576" t="s">
        <v>1080</v>
      </c>
      <c r="CE4" s="576"/>
      <c r="CF4" s="576"/>
      <c r="CG4" s="577"/>
      <c r="CH4" s="576" t="s">
        <v>1081</v>
      </c>
      <c r="CI4" s="576"/>
      <c r="CJ4" s="576"/>
      <c r="CK4" s="577"/>
      <c r="CL4" s="576" t="s">
        <v>1082</v>
      </c>
      <c r="CM4" s="576"/>
      <c r="CN4" s="576"/>
      <c r="CO4" s="577"/>
      <c r="CP4" s="576" t="s">
        <v>1083</v>
      </c>
      <c r="CQ4" s="576"/>
      <c r="CR4" s="576"/>
      <c r="CS4" s="577"/>
      <c r="CT4" s="587" t="s">
        <v>1084</v>
      </c>
      <c r="CU4" s="588"/>
      <c r="CV4" s="588"/>
      <c r="CW4" s="589"/>
      <c r="CX4" s="606" t="s">
        <v>1102</v>
      </c>
      <c r="CY4" s="588"/>
      <c r="CZ4" s="588"/>
      <c r="DA4" s="588"/>
      <c r="DB4" s="588"/>
      <c r="DC4" s="588"/>
      <c r="DD4" s="588"/>
      <c r="DE4" s="588"/>
      <c r="DF4" s="588"/>
      <c r="DG4" s="588"/>
      <c r="DH4" s="588"/>
      <c r="DI4" s="607"/>
      <c r="DJ4" s="290"/>
      <c r="DK4" s="290"/>
      <c r="DL4" s="290"/>
      <c r="DM4" s="290"/>
      <c r="DN4" s="290"/>
      <c r="DO4" s="290"/>
      <c r="DP4" s="290"/>
      <c r="DQ4" s="345"/>
      <c r="DR4" s="291"/>
      <c r="DS4" s="290"/>
      <c r="DT4" s="290"/>
      <c r="DU4" s="290"/>
      <c r="DV4" s="290"/>
      <c r="DW4" s="290"/>
    </row>
    <row r="5" spans="1:127" ht="26.25" thickBot="1">
      <c r="A5" s="565"/>
      <c r="B5" s="567"/>
      <c r="C5" s="570"/>
      <c r="D5" s="567"/>
      <c r="E5" s="567"/>
      <c r="F5" s="567"/>
      <c r="G5" s="570"/>
      <c r="H5" s="570"/>
      <c r="I5" s="567"/>
      <c r="J5" s="570"/>
      <c r="K5" s="570"/>
      <c r="L5" s="580"/>
      <c r="M5" s="262" t="s">
        <v>1085</v>
      </c>
      <c r="N5" s="263" t="s">
        <v>1168</v>
      </c>
      <c r="O5" s="263" t="s">
        <v>1087</v>
      </c>
      <c r="P5" s="570"/>
      <c r="Q5" s="264" t="s">
        <v>1088</v>
      </c>
      <c r="R5" s="264" t="s">
        <v>1089</v>
      </c>
      <c r="S5" s="265" t="s">
        <v>1086</v>
      </c>
      <c r="T5" s="265" t="s">
        <v>1087</v>
      </c>
      <c r="U5" s="263" t="s">
        <v>1085</v>
      </c>
      <c r="V5" s="264" t="s">
        <v>1089</v>
      </c>
      <c r="W5" s="265" t="s">
        <v>1090</v>
      </c>
      <c r="X5" s="265" t="s">
        <v>1087</v>
      </c>
      <c r="Y5" s="263" t="s">
        <v>1085</v>
      </c>
      <c r="Z5" s="264" t="s">
        <v>1089</v>
      </c>
      <c r="AA5" s="265" t="s">
        <v>1090</v>
      </c>
      <c r="AB5" s="265" t="s">
        <v>1087</v>
      </c>
      <c r="AC5" s="263" t="s">
        <v>1085</v>
      </c>
      <c r="AD5" s="264" t="s">
        <v>1089</v>
      </c>
      <c r="AE5" s="265" t="s">
        <v>1090</v>
      </c>
      <c r="AF5" s="265" t="s">
        <v>1087</v>
      </c>
      <c r="AG5" s="266" t="s">
        <v>1085</v>
      </c>
      <c r="AH5" s="264" t="s">
        <v>1089</v>
      </c>
      <c r="AI5" s="265" t="s">
        <v>1090</v>
      </c>
      <c r="AJ5" s="265" t="s">
        <v>1087</v>
      </c>
      <c r="AK5" s="266" t="s">
        <v>1085</v>
      </c>
      <c r="AL5" s="264" t="s">
        <v>1089</v>
      </c>
      <c r="AM5" s="265" t="s">
        <v>1090</v>
      </c>
      <c r="AN5" s="265" t="s">
        <v>1087</v>
      </c>
      <c r="AO5" s="266" t="s">
        <v>1085</v>
      </c>
      <c r="AP5" s="264" t="s">
        <v>1089</v>
      </c>
      <c r="AQ5" s="265" t="s">
        <v>1090</v>
      </c>
      <c r="AR5" s="265" t="s">
        <v>1087</v>
      </c>
      <c r="AS5" s="266" t="s">
        <v>1085</v>
      </c>
      <c r="AT5" s="264" t="s">
        <v>1089</v>
      </c>
      <c r="AU5" s="265" t="s">
        <v>1090</v>
      </c>
      <c r="AV5" s="265" t="s">
        <v>1087</v>
      </c>
      <c r="AW5" s="266" t="s">
        <v>1085</v>
      </c>
      <c r="AX5" s="264" t="s">
        <v>1089</v>
      </c>
      <c r="AY5" s="265" t="s">
        <v>1090</v>
      </c>
      <c r="AZ5" s="265" t="s">
        <v>1087</v>
      </c>
      <c r="BA5" s="266" t="s">
        <v>1085</v>
      </c>
      <c r="BB5" s="264" t="s">
        <v>1089</v>
      </c>
      <c r="BC5" s="265" t="s">
        <v>1090</v>
      </c>
      <c r="BD5" s="265" t="s">
        <v>1087</v>
      </c>
      <c r="BE5" s="266" t="s">
        <v>1085</v>
      </c>
      <c r="BF5" s="264" t="s">
        <v>1089</v>
      </c>
      <c r="BG5" s="265" t="s">
        <v>1090</v>
      </c>
      <c r="BH5" s="265" t="s">
        <v>1087</v>
      </c>
      <c r="BI5" s="266" t="s">
        <v>1085</v>
      </c>
      <c r="BJ5" s="264" t="s">
        <v>1089</v>
      </c>
      <c r="BK5" s="265" t="s">
        <v>1090</v>
      </c>
      <c r="BL5" s="265" t="s">
        <v>1087</v>
      </c>
      <c r="BM5" s="266" t="s">
        <v>1085</v>
      </c>
      <c r="BN5" s="264" t="s">
        <v>1089</v>
      </c>
      <c r="BO5" s="265" t="s">
        <v>1090</v>
      </c>
      <c r="BP5" s="265" t="s">
        <v>1087</v>
      </c>
      <c r="BQ5" s="266" t="s">
        <v>1085</v>
      </c>
      <c r="BR5" s="264" t="s">
        <v>1089</v>
      </c>
      <c r="BS5" s="265" t="s">
        <v>1090</v>
      </c>
      <c r="BT5" s="265" t="s">
        <v>1087</v>
      </c>
      <c r="BU5" s="266" t="s">
        <v>1085</v>
      </c>
      <c r="BV5" s="264" t="s">
        <v>1089</v>
      </c>
      <c r="BW5" s="265" t="s">
        <v>1090</v>
      </c>
      <c r="BX5" s="265" t="s">
        <v>1087</v>
      </c>
      <c r="BY5" s="266" t="s">
        <v>1085</v>
      </c>
      <c r="BZ5" s="264" t="s">
        <v>1089</v>
      </c>
      <c r="CA5" s="265" t="s">
        <v>1090</v>
      </c>
      <c r="CB5" s="265" t="s">
        <v>1087</v>
      </c>
      <c r="CC5" s="266" t="s">
        <v>1085</v>
      </c>
      <c r="CD5" s="264" t="s">
        <v>1089</v>
      </c>
      <c r="CE5" s="265" t="s">
        <v>1090</v>
      </c>
      <c r="CF5" s="265" t="s">
        <v>1087</v>
      </c>
      <c r="CG5" s="266" t="s">
        <v>1085</v>
      </c>
      <c r="CH5" s="264" t="s">
        <v>1089</v>
      </c>
      <c r="CI5" s="265" t="s">
        <v>1090</v>
      </c>
      <c r="CJ5" s="265" t="s">
        <v>1087</v>
      </c>
      <c r="CK5" s="266" t="s">
        <v>1085</v>
      </c>
      <c r="CL5" s="264" t="s">
        <v>1089</v>
      </c>
      <c r="CM5" s="265" t="s">
        <v>1090</v>
      </c>
      <c r="CN5" s="265" t="s">
        <v>1087</v>
      </c>
      <c r="CO5" s="266" t="s">
        <v>1085</v>
      </c>
      <c r="CP5" s="264" t="s">
        <v>1089</v>
      </c>
      <c r="CQ5" s="265" t="s">
        <v>1090</v>
      </c>
      <c r="CR5" s="265" t="s">
        <v>1087</v>
      </c>
      <c r="CS5" s="267" t="s">
        <v>1085</v>
      </c>
      <c r="CT5" s="346" t="s">
        <v>32</v>
      </c>
      <c r="CU5" s="270" t="s">
        <v>1091</v>
      </c>
      <c r="CV5" s="270" t="s">
        <v>40</v>
      </c>
      <c r="CW5" s="270" t="s">
        <v>1091</v>
      </c>
      <c r="CX5" s="295" t="s">
        <v>1105</v>
      </c>
      <c r="CY5" s="270" t="s">
        <v>1091</v>
      </c>
      <c r="CZ5" s="295" t="s">
        <v>1106</v>
      </c>
      <c r="DA5" s="270" t="s">
        <v>1091</v>
      </c>
      <c r="DB5" s="295" t="s">
        <v>1107</v>
      </c>
      <c r="DC5" s="270" t="s">
        <v>1091</v>
      </c>
      <c r="DD5" s="295" t="s">
        <v>1108</v>
      </c>
      <c r="DE5" s="270" t="s">
        <v>1091</v>
      </c>
      <c r="DF5" s="295" t="s">
        <v>1109</v>
      </c>
      <c r="DG5" s="270" t="s">
        <v>1091</v>
      </c>
      <c r="DH5" s="295" t="s">
        <v>1110</v>
      </c>
      <c r="DI5" s="296" t="s">
        <v>1091</v>
      </c>
      <c r="DJ5" s="297" t="s">
        <v>1111</v>
      </c>
      <c r="DK5" s="297" t="s">
        <v>1111</v>
      </c>
      <c r="DL5" s="79" t="s">
        <v>1112</v>
      </c>
      <c r="DM5" s="79" t="s">
        <v>1091</v>
      </c>
      <c r="DN5" s="79" t="s">
        <v>1113</v>
      </c>
      <c r="DO5" s="79" t="s">
        <v>1091</v>
      </c>
      <c r="DP5" s="79"/>
      <c r="DQ5" s="347" t="s">
        <v>1104</v>
      </c>
      <c r="DR5" s="293"/>
      <c r="DS5" s="293"/>
      <c r="DT5" s="293"/>
      <c r="DU5" s="293"/>
      <c r="DV5" s="293"/>
      <c r="DW5" s="293"/>
    </row>
    <row r="6" spans="1:127" ht="15.75" thickBot="1">
      <c r="A6" s="348">
        <v>1</v>
      </c>
      <c r="B6" s="349">
        <v>2</v>
      </c>
      <c r="C6" s="349"/>
      <c r="D6" s="349">
        <v>3</v>
      </c>
      <c r="E6" s="350">
        <v>4</v>
      </c>
      <c r="F6" s="350">
        <v>5</v>
      </c>
      <c r="G6" s="350"/>
      <c r="H6" s="350">
        <v>6</v>
      </c>
      <c r="I6" s="350">
        <v>7</v>
      </c>
      <c r="J6" s="350">
        <v>8</v>
      </c>
      <c r="K6" s="350"/>
      <c r="L6" s="351">
        <v>9</v>
      </c>
      <c r="M6" s="350">
        <v>10</v>
      </c>
      <c r="N6" s="350"/>
      <c r="O6" s="350"/>
      <c r="P6" s="350">
        <v>11</v>
      </c>
      <c r="Q6" s="350">
        <v>6</v>
      </c>
      <c r="R6" s="350">
        <v>7</v>
      </c>
      <c r="S6" s="350">
        <v>8</v>
      </c>
      <c r="T6" s="350">
        <v>9</v>
      </c>
      <c r="U6" s="350">
        <v>10</v>
      </c>
      <c r="V6" s="350">
        <v>11</v>
      </c>
      <c r="W6" s="350">
        <v>12</v>
      </c>
      <c r="X6" s="350">
        <v>13</v>
      </c>
      <c r="Y6" s="350">
        <v>14</v>
      </c>
      <c r="Z6" s="350">
        <v>15</v>
      </c>
      <c r="AA6" s="350">
        <v>16</v>
      </c>
      <c r="AB6" s="350">
        <v>17</v>
      </c>
      <c r="AC6" s="350">
        <v>18</v>
      </c>
      <c r="AD6" s="350">
        <v>19</v>
      </c>
      <c r="AE6" s="350">
        <v>20</v>
      </c>
      <c r="AF6" s="350">
        <v>21</v>
      </c>
      <c r="AG6" s="352">
        <v>22</v>
      </c>
      <c r="AH6" s="350">
        <v>19</v>
      </c>
      <c r="AI6" s="350">
        <v>20</v>
      </c>
      <c r="AJ6" s="350">
        <v>21</v>
      </c>
      <c r="AK6" s="352">
        <v>22</v>
      </c>
      <c r="AL6" s="350">
        <v>19</v>
      </c>
      <c r="AM6" s="350">
        <v>20</v>
      </c>
      <c r="AN6" s="350">
        <v>21</v>
      </c>
      <c r="AO6" s="352">
        <v>22</v>
      </c>
      <c r="AP6" s="350">
        <v>19</v>
      </c>
      <c r="AQ6" s="350">
        <v>20</v>
      </c>
      <c r="AR6" s="350">
        <v>21</v>
      </c>
      <c r="AS6" s="352">
        <v>22</v>
      </c>
      <c r="AT6" s="350">
        <v>19</v>
      </c>
      <c r="AU6" s="350">
        <v>20</v>
      </c>
      <c r="AV6" s="350">
        <v>21</v>
      </c>
      <c r="AW6" s="352">
        <v>22</v>
      </c>
      <c r="AX6" s="350">
        <v>19</v>
      </c>
      <c r="AY6" s="350">
        <v>20</v>
      </c>
      <c r="AZ6" s="350">
        <v>21</v>
      </c>
      <c r="BA6" s="352">
        <v>22</v>
      </c>
      <c r="BB6" s="350">
        <v>19</v>
      </c>
      <c r="BC6" s="350">
        <v>20</v>
      </c>
      <c r="BD6" s="350">
        <v>21</v>
      </c>
      <c r="BE6" s="352">
        <v>22</v>
      </c>
      <c r="BF6" s="350">
        <v>19</v>
      </c>
      <c r="BG6" s="350">
        <v>20</v>
      </c>
      <c r="BH6" s="350">
        <v>21</v>
      </c>
      <c r="BI6" s="352">
        <v>22</v>
      </c>
      <c r="BJ6" s="350">
        <v>19</v>
      </c>
      <c r="BK6" s="350">
        <v>20</v>
      </c>
      <c r="BL6" s="350">
        <v>21</v>
      </c>
      <c r="BM6" s="352">
        <v>22</v>
      </c>
      <c r="BN6" s="350">
        <v>19</v>
      </c>
      <c r="BO6" s="350">
        <v>20</v>
      </c>
      <c r="BP6" s="350">
        <v>21</v>
      </c>
      <c r="BQ6" s="352">
        <v>22</v>
      </c>
      <c r="BR6" s="350">
        <v>19</v>
      </c>
      <c r="BS6" s="350">
        <v>20</v>
      </c>
      <c r="BT6" s="350">
        <v>21</v>
      </c>
      <c r="BU6" s="352">
        <v>22</v>
      </c>
      <c r="BV6" s="350">
        <v>19</v>
      </c>
      <c r="BW6" s="350">
        <v>20</v>
      </c>
      <c r="BX6" s="350">
        <v>21</v>
      </c>
      <c r="BY6" s="352">
        <v>22</v>
      </c>
      <c r="BZ6" s="350">
        <v>19</v>
      </c>
      <c r="CA6" s="350">
        <v>20</v>
      </c>
      <c r="CB6" s="350">
        <v>21</v>
      </c>
      <c r="CC6" s="352">
        <v>22</v>
      </c>
      <c r="CD6" s="350">
        <v>19</v>
      </c>
      <c r="CE6" s="350">
        <v>20</v>
      </c>
      <c r="CF6" s="350">
        <v>21</v>
      </c>
      <c r="CG6" s="352">
        <v>22</v>
      </c>
      <c r="CH6" s="350">
        <v>19</v>
      </c>
      <c r="CI6" s="350">
        <v>20</v>
      </c>
      <c r="CJ6" s="350">
        <v>21</v>
      </c>
      <c r="CK6" s="352">
        <v>22</v>
      </c>
      <c r="CL6" s="350">
        <v>19</v>
      </c>
      <c r="CM6" s="350">
        <v>20</v>
      </c>
      <c r="CN6" s="350">
        <v>21</v>
      </c>
      <c r="CO6" s="352">
        <v>22</v>
      </c>
      <c r="CP6" s="350">
        <v>19</v>
      </c>
      <c r="CQ6" s="350">
        <v>20</v>
      </c>
      <c r="CR6" s="350">
        <v>21</v>
      </c>
      <c r="CS6" s="353">
        <v>22</v>
      </c>
      <c r="CT6" s="354">
        <v>8</v>
      </c>
      <c r="CU6" s="309">
        <v>9</v>
      </c>
      <c r="CV6" s="309">
        <v>10</v>
      </c>
      <c r="CW6" s="309">
        <v>11</v>
      </c>
      <c r="CX6" s="309">
        <v>12</v>
      </c>
      <c r="CY6" s="309">
        <v>13</v>
      </c>
      <c r="CZ6" s="309">
        <v>14</v>
      </c>
      <c r="DA6" s="309">
        <v>15</v>
      </c>
      <c r="DB6" s="309">
        <v>16</v>
      </c>
      <c r="DC6" s="309">
        <v>17</v>
      </c>
      <c r="DD6" s="309">
        <v>18</v>
      </c>
      <c r="DE6" s="309">
        <v>19</v>
      </c>
      <c r="DF6" s="309">
        <v>20</v>
      </c>
      <c r="DG6" s="309">
        <v>21</v>
      </c>
      <c r="DH6" s="309">
        <v>22</v>
      </c>
      <c r="DI6" s="310">
        <v>23</v>
      </c>
      <c r="DQ6" s="299" t="s">
        <v>31</v>
      </c>
      <c r="DR6" s="300" t="s">
        <v>1114</v>
      </c>
      <c r="DS6" s="300" t="s">
        <v>1115</v>
      </c>
      <c r="DT6" s="300" t="s">
        <v>1114</v>
      </c>
      <c r="DU6" s="300" t="s">
        <v>79</v>
      </c>
      <c r="DV6" s="300" t="s">
        <v>1116</v>
      </c>
      <c r="DW6" s="300" t="s">
        <v>1117</v>
      </c>
    </row>
    <row r="8" spans="1:127">
      <c r="C8" t="s">
        <v>127</v>
      </c>
    </row>
  </sheetData>
  <mergeCells count="40"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8"/>
  <sheetViews>
    <sheetView topLeftCell="A7" workbookViewId="0">
      <selection activeCell="F17" sqref="F17"/>
    </sheetView>
  </sheetViews>
  <sheetFormatPr defaultRowHeight="15"/>
  <sheetData>
    <row r="1" spans="1:149" ht="26.25">
      <c r="A1" s="562" t="s">
        <v>1050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278"/>
      <c r="M1" s="278"/>
      <c r="N1" s="279"/>
      <c r="O1" s="278"/>
      <c r="P1" s="278"/>
      <c r="Q1" s="278"/>
      <c r="R1" s="278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1"/>
      <c r="AE1" s="280"/>
      <c r="AF1" s="280"/>
      <c r="AG1" s="280"/>
      <c r="AH1" s="280"/>
      <c r="AI1" s="280"/>
      <c r="AJ1" s="280"/>
      <c r="AK1" s="280"/>
      <c r="AL1" s="280"/>
      <c r="AM1" s="280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360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361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594" t="s">
        <v>1051</v>
      </c>
      <c r="DQ1" s="595"/>
      <c r="DR1" s="562"/>
      <c r="DS1" s="562"/>
      <c r="DT1" s="562"/>
      <c r="DU1" s="562"/>
      <c r="DV1" s="562"/>
      <c r="DW1" s="562"/>
      <c r="DX1" s="562"/>
      <c r="DY1" s="562"/>
      <c r="DZ1" s="562"/>
      <c r="EA1" s="562"/>
      <c r="EB1" s="562"/>
      <c r="EC1" s="562"/>
      <c r="ED1" s="562"/>
      <c r="EE1" s="256"/>
      <c r="EF1" s="256"/>
      <c r="EG1" s="256"/>
      <c r="EH1" s="282"/>
      <c r="EI1" s="256"/>
      <c r="EJ1" s="256"/>
      <c r="EK1" s="256"/>
      <c r="EL1" s="256"/>
      <c r="EM1" s="282"/>
      <c r="EN1" s="256"/>
      <c r="EO1" s="256"/>
      <c r="EP1" s="256"/>
      <c r="EQ1" s="256"/>
      <c r="ER1" s="256"/>
      <c r="ES1" s="256"/>
    </row>
    <row r="2" spans="1:149" ht="19.5" thickBot="1">
      <c r="A2" s="563" t="s">
        <v>1052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283"/>
      <c r="M2" s="283"/>
      <c r="N2" s="284"/>
      <c r="O2" s="283"/>
      <c r="P2" s="283"/>
      <c r="Q2" s="283"/>
      <c r="R2" s="283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48"/>
      <c r="AE2" s="285"/>
      <c r="AF2" s="285"/>
      <c r="AG2" s="285"/>
      <c r="AH2" s="285"/>
      <c r="AI2" s="285"/>
      <c r="AJ2" s="285"/>
      <c r="AK2" s="285"/>
      <c r="AL2" s="285"/>
      <c r="AM2" s="285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362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363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86"/>
      <c r="DQ2" s="287"/>
      <c r="DR2" s="249"/>
      <c r="DS2" s="249"/>
      <c r="DT2" s="288" t="s">
        <v>1093</v>
      </c>
      <c r="DU2" s="288"/>
      <c r="DV2" s="249"/>
      <c r="DW2" s="249"/>
      <c r="DX2" s="249"/>
      <c r="DY2" s="249"/>
      <c r="DZ2" s="249"/>
      <c r="EA2" s="249"/>
      <c r="EB2" s="249"/>
      <c r="EC2" s="249"/>
      <c r="ED2" s="249"/>
      <c r="EE2" s="256"/>
      <c r="EF2" s="256"/>
      <c r="EG2" s="256"/>
      <c r="EH2" s="282"/>
      <c r="EI2" s="256"/>
      <c r="EJ2" s="256"/>
      <c r="EK2" s="256"/>
      <c r="EL2" s="256"/>
      <c r="EM2" s="282"/>
      <c r="EN2" s="256"/>
      <c r="EO2" s="256"/>
      <c r="EP2" s="256"/>
      <c r="EQ2" s="256"/>
      <c r="ER2" s="256"/>
      <c r="ES2" s="256"/>
    </row>
    <row r="3" spans="1:149" ht="16.5" thickBot="1">
      <c r="A3" s="608" t="s">
        <v>1053</v>
      </c>
      <c r="B3" s="600" t="s">
        <v>1094</v>
      </c>
      <c r="C3" s="600" t="s">
        <v>1054</v>
      </c>
      <c r="D3" s="600" t="s">
        <v>1055</v>
      </c>
      <c r="E3" s="600" t="s">
        <v>1056</v>
      </c>
      <c r="F3" s="600" t="s">
        <v>1169</v>
      </c>
      <c r="G3" s="600" t="s">
        <v>1170</v>
      </c>
      <c r="H3" s="609" t="s">
        <v>1057</v>
      </c>
      <c r="I3" s="568" t="s">
        <v>1165</v>
      </c>
      <c r="J3" s="611" t="s">
        <v>1058</v>
      </c>
      <c r="K3" s="566" t="s">
        <v>1059</v>
      </c>
      <c r="L3" s="568" t="s">
        <v>1171</v>
      </c>
      <c r="M3" s="568" t="s">
        <v>1061</v>
      </c>
      <c r="N3" s="578" t="s">
        <v>1172</v>
      </c>
      <c r="O3" s="581" t="s">
        <v>1063</v>
      </c>
      <c r="P3" s="582"/>
      <c r="Q3" s="583"/>
      <c r="R3" s="615" t="s">
        <v>1169</v>
      </c>
      <c r="S3" s="574" t="s">
        <v>1065</v>
      </c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618"/>
      <c r="AM3" s="575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362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363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89"/>
      <c r="DQ3" s="259"/>
      <c r="EH3" s="289"/>
      <c r="EM3" s="289"/>
    </row>
    <row r="4" spans="1:149" ht="26.25" thickBot="1">
      <c r="A4" s="565"/>
      <c r="B4" s="567"/>
      <c r="C4" s="600"/>
      <c r="D4" s="567"/>
      <c r="E4" s="567"/>
      <c r="F4" s="600"/>
      <c r="G4" s="600"/>
      <c r="H4" s="610"/>
      <c r="I4" s="569"/>
      <c r="J4" s="612"/>
      <c r="K4" s="567"/>
      <c r="L4" s="569"/>
      <c r="M4" s="569"/>
      <c r="N4" s="579"/>
      <c r="O4" s="584"/>
      <c r="P4" s="585"/>
      <c r="Q4" s="586"/>
      <c r="R4" s="616"/>
      <c r="S4" s="576" t="s">
        <v>878</v>
      </c>
      <c r="T4" s="576"/>
      <c r="U4" s="576"/>
      <c r="V4" s="576"/>
      <c r="W4" s="576"/>
      <c r="X4" s="576"/>
      <c r="Y4" s="576" t="s">
        <v>1066</v>
      </c>
      <c r="Z4" s="576"/>
      <c r="AA4" s="576"/>
      <c r="AB4" s="576"/>
      <c r="AC4" s="576"/>
      <c r="AD4" s="576" t="s">
        <v>929</v>
      </c>
      <c r="AE4" s="576"/>
      <c r="AF4" s="576"/>
      <c r="AG4" s="576"/>
      <c r="AH4" s="576"/>
      <c r="AI4" s="576" t="s">
        <v>1067</v>
      </c>
      <c r="AJ4" s="576"/>
      <c r="AK4" s="576"/>
      <c r="AL4" s="614"/>
      <c r="AM4" s="577"/>
      <c r="AN4" s="576" t="s">
        <v>1068</v>
      </c>
      <c r="AO4" s="576"/>
      <c r="AP4" s="576"/>
      <c r="AQ4" s="614"/>
      <c r="AR4" s="577"/>
      <c r="AS4" s="576" t="s">
        <v>1069</v>
      </c>
      <c r="AT4" s="576"/>
      <c r="AU4" s="576"/>
      <c r="AV4" s="614"/>
      <c r="AW4" s="577"/>
      <c r="AX4" s="576" t="s">
        <v>1070</v>
      </c>
      <c r="AY4" s="576"/>
      <c r="AZ4" s="576"/>
      <c r="BA4" s="614"/>
      <c r="BB4" s="577"/>
      <c r="BC4" s="576" t="s">
        <v>1071</v>
      </c>
      <c r="BD4" s="576"/>
      <c r="BE4" s="576"/>
      <c r="BF4" s="614"/>
      <c r="BG4" s="577"/>
      <c r="BH4" s="576" t="s">
        <v>1072</v>
      </c>
      <c r="BI4" s="576"/>
      <c r="BJ4" s="576"/>
      <c r="BK4" s="614"/>
      <c r="BL4" s="577"/>
      <c r="BM4" s="576" t="s">
        <v>1073</v>
      </c>
      <c r="BN4" s="576"/>
      <c r="BO4" s="576"/>
      <c r="BP4" s="614"/>
      <c r="BQ4" s="577"/>
      <c r="BR4" s="576" t="s">
        <v>1074</v>
      </c>
      <c r="BS4" s="576"/>
      <c r="BT4" s="576"/>
      <c r="BU4" s="614"/>
      <c r="BV4" s="577"/>
      <c r="BW4" s="576" t="s">
        <v>1075</v>
      </c>
      <c r="BX4" s="576"/>
      <c r="BY4" s="576"/>
      <c r="BZ4" s="614"/>
      <c r="CA4" s="577"/>
      <c r="CB4" s="576" t="s">
        <v>1076</v>
      </c>
      <c r="CC4" s="576"/>
      <c r="CD4" s="576"/>
      <c r="CE4" s="614"/>
      <c r="CF4" s="577"/>
      <c r="CG4" s="576" t="s">
        <v>1077</v>
      </c>
      <c r="CH4" s="576"/>
      <c r="CI4" s="576"/>
      <c r="CJ4" s="614"/>
      <c r="CK4" s="577"/>
      <c r="CL4" s="576" t="s">
        <v>1078</v>
      </c>
      <c r="CM4" s="576"/>
      <c r="CN4" s="576"/>
      <c r="CO4" s="614"/>
      <c r="CP4" s="577"/>
      <c r="CQ4" s="576" t="s">
        <v>1079</v>
      </c>
      <c r="CR4" s="576"/>
      <c r="CS4" s="576"/>
      <c r="CT4" s="614"/>
      <c r="CU4" s="577"/>
      <c r="CV4" s="576" t="s">
        <v>1080</v>
      </c>
      <c r="CW4" s="576"/>
      <c r="CX4" s="576"/>
      <c r="CY4" s="614"/>
      <c r="CZ4" s="577"/>
      <c r="DA4" s="576" t="s">
        <v>1081</v>
      </c>
      <c r="DB4" s="576"/>
      <c r="DC4" s="576"/>
      <c r="DD4" s="614"/>
      <c r="DE4" s="577"/>
      <c r="DF4" s="576" t="s">
        <v>1082</v>
      </c>
      <c r="DG4" s="576"/>
      <c r="DH4" s="576"/>
      <c r="DI4" s="614"/>
      <c r="DJ4" s="577"/>
      <c r="DK4" s="576" t="s">
        <v>1083</v>
      </c>
      <c r="DL4" s="576"/>
      <c r="DM4" s="576"/>
      <c r="DN4" s="614"/>
      <c r="DO4" s="577"/>
      <c r="DP4" s="587" t="s">
        <v>1084</v>
      </c>
      <c r="DQ4" s="588"/>
      <c r="DR4" s="588"/>
      <c r="DS4" s="589"/>
      <c r="DT4" s="606" t="s">
        <v>1102</v>
      </c>
      <c r="DU4" s="588"/>
      <c r="DV4" s="588"/>
      <c r="DW4" s="588"/>
      <c r="DX4" s="588"/>
      <c r="DY4" s="588"/>
      <c r="DZ4" s="588"/>
      <c r="EA4" s="588"/>
      <c r="EB4" s="588"/>
      <c r="EC4" s="588"/>
      <c r="ED4" s="588"/>
      <c r="EE4" s="607"/>
      <c r="EF4" s="290"/>
      <c r="EG4" s="290"/>
      <c r="EH4" s="345"/>
      <c r="EI4" s="290"/>
      <c r="EJ4" s="290"/>
      <c r="EK4" s="290"/>
      <c r="EL4" s="290"/>
      <c r="EM4" s="292" t="s">
        <v>1104</v>
      </c>
      <c r="EN4" s="293"/>
      <c r="EO4" s="293"/>
      <c r="EP4" s="293"/>
      <c r="EQ4" s="293"/>
      <c r="ER4" s="293"/>
      <c r="ES4" s="293"/>
    </row>
    <row r="5" spans="1:149" ht="26.25" thickBot="1">
      <c r="A5" s="565"/>
      <c r="B5" s="567"/>
      <c r="C5" s="600"/>
      <c r="D5" s="567"/>
      <c r="E5" s="567"/>
      <c r="F5" s="600"/>
      <c r="G5" s="600"/>
      <c r="H5" s="610"/>
      <c r="I5" s="570"/>
      <c r="J5" s="613"/>
      <c r="K5" s="567"/>
      <c r="L5" s="570"/>
      <c r="M5" s="569"/>
      <c r="N5" s="580"/>
      <c r="O5" s="262" t="s">
        <v>1085</v>
      </c>
      <c r="P5" s="263" t="s">
        <v>1086</v>
      </c>
      <c r="Q5" s="263" t="s">
        <v>1087</v>
      </c>
      <c r="R5" s="617"/>
      <c r="S5" s="264" t="s">
        <v>1088</v>
      </c>
      <c r="T5" s="264" t="s">
        <v>1089</v>
      </c>
      <c r="U5" s="265" t="s">
        <v>1086</v>
      </c>
      <c r="V5" s="265" t="s">
        <v>1087</v>
      </c>
      <c r="W5" s="265" t="s">
        <v>1169</v>
      </c>
      <c r="X5" s="263" t="s">
        <v>1085</v>
      </c>
      <c r="Y5" s="264" t="s">
        <v>1089</v>
      </c>
      <c r="Z5" s="265" t="s">
        <v>1090</v>
      </c>
      <c r="AA5" s="265" t="s">
        <v>1087</v>
      </c>
      <c r="AB5" s="265" t="s">
        <v>1169</v>
      </c>
      <c r="AC5" s="263" t="s">
        <v>1085</v>
      </c>
      <c r="AD5" s="264" t="s">
        <v>1089</v>
      </c>
      <c r="AE5" s="265" t="s">
        <v>1090</v>
      </c>
      <c r="AF5" s="265" t="s">
        <v>1087</v>
      </c>
      <c r="AG5" s="265" t="s">
        <v>1169</v>
      </c>
      <c r="AH5" s="263" t="s">
        <v>1085</v>
      </c>
      <c r="AI5" s="264" t="s">
        <v>1089</v>
      </c>
      <c r="AJ5" s="265" t="s">
        <v>1090</v>
      </c>
      <c r="AK5" s="265" t="s">
        <v>1087</v>
      </c>
      <c r="AL5" s="265" t="s">
        <v>1169</v>
      </c>
      <c r="AM5" s="266" t="s">
        <v>1085</v>
      </c>
      <c r="AN5" s="264" t="s">
        <v>1089</v>
      </c>
      <c r="AO5" s="265" t="s">
        <v>1090</v>
      </c>
      <c r="AP5" s="265" t="s">
        <v>1087</v>
      </c>
      <c r="AQ5" s="265" t="s">
        <v>1169</v>
      </c>
      <c r="AR5" s="266" t="s">
        <v>1085</v>
      </c>
      <c r="AS5" s="264" t="s">
        <v>1089</v>
      </c>
      <c r="AT5" s="265" t="s">
        <v>1090</v>
      </c>
      <c r="AU5" s="265" t="s">
        <v>1087</v>
      </c>
      <c r="AV5" s="265" t="s">
        <v>1169</v>
      </c>
      <c r="AW5" s="266" t="s">
        <v>1085</v>
      </c>
      <c r="AX5" s="264" t="s">
        <v>1089</v>
      </c>
      <c r="AY5" s="265" t="s">
        <v>1090</v>
      </c>
      <c r="AZ5" s="265" t="s">
        <v>1087</v>
      </c>
      <c r="BA5" s="265" t="s">
        <v>1169</v>
      </c>
      <c r="BB5" s="266" t="s">
        <v>1085</v>
      </c>
      <c r="BC5" s="264" t="s">
        <v>1089</v>
      </c>
      <c r="BD5" s="265" t="s">
        <v>1090</v>
      </c>
      <c r="BE5" s="265" t="s">
        <v>1087</v>
      </c>
      <c r="BF5" s="265" t="s">
        <v>1169</v>
      </c>
      <c r="BG5" s="266" t="s">
        <v>1085</v>
      </c>
      <c r="BH5" s="264" t="s">
        <v>1089</v>
      </c>
      <c r="BI5" s="265" t="s">
        <v>1090</v>
      </c>
      <c r="BJ5" s="265" t="s">
        <v>1087</v>
      </c>
      <c r="BK5" s="265" t="s">
        <v>1169</v>
      </c>
      <c r="BL5" s="266" t="s">
        <v>1085</v>
      </c>
      <c r="BM5" s="264" t="s">
        <v>1089</v>
      </c>
      <c r="BN5" s="265" t="s">
        <v>1090</v>
      </c>
      <c r="BO5" s="265" t="s">
        <v>1087</v>
      </c>
      <c r="BP5" s="265" t="s">
        <v>1169</v>
      </c>
      <c r="BQ5" s="266" t="s">
        <v>1085</v>
      </c>
      <c r="BR5" s="264" t="s">
        <v>1089</v>
      </c>
      <c r="BS5" s="265" t="s">
        <v>1090</v>
      </c>
      <c r="BT5" s="265" t="s">
        <v>1087</v>
      </c>
      <c r="BU5" s="265" t="s">
        <v>1169</v>
      </c>
      <c r="BV5" s="266" t="s">
        <v>1085</v>
      </c>
      <c r="BW5" s="265" t="s">
        <v>1089</v>
      </c>
      <c r="BX5" s="265" t="s">
        <v>1090</v>
      </c>
      <c r="BY5" s="265" t="s">
        <v>1087</v>
      </c>
      <c r="BZ5" s="265" t="s">
        <v>1169</v>
      </c>
      <c r="CA5" s="266" t="s">
        <v>1085</v>
      </c>
      <c r="CB5" s="264" t="s">
        <v>1089</v>
      </c>
      <c r="CC5" s="265" t="s">
        <v>1090</v>
      </c>
      <c r="CD5" s="265" t="s">
        <v>1087</v>
      </c>
      <c r="CE5" s="265" t="s">
        <v>1169</v>
      </c>
      <c r="CF5" s="266" t="s">
        <v>1085</v>
      </c>
      <c r="CG5" s="264" t="s">
        <v>1089</v>
      </c>
      <c r="CH5" s="265" t="s">
        <v>1090</v>
      </c>
      <c r="CI5" s="265" t="s">
        <v>1087</v>
      </c>
      <c r="CJ5" s="265" t="s">
        <v>1169</v>
      </c>
      <c r="CK5" s="266" t="s">
        <v>1085</v>
      </c>
      <c r="CL5" s="264" t="s">
        <v>1089</v>
      </c>
      <c r="CM5" s="265" t="s">
        <v>1090</v>
      </c>
      <c r="CN5" s="265" t="s">
        <v>1087</v>
      </c>
      <c r="CO5" s="265" t="s">
        <v>1169</v>
      </c>
      <c r="CP5" s="266" t="s">
        <v>1085</v>
      </c>
      <c r="CQ5" s="264" t="s">
        <v>1089</v>
      </c>
      <c r="CR5" s="265" t="s">
        <v>1090</v>
      </c>
      <c r="CS5" s="265" t="s">
        <v>1087</v>
      </c>
      <c r="CT5" s="265" t="s">
        <v>1169</v>
      </c>
      <c r="CU5" s="266" t="s">
        <v>1085</v>
      </c>
      <c r="CV5" s="264" t="s">
        <v>1089</v>
      </c>
      <c r="CW5" s="265" t="s">
        <v>1090</v>
      </c>
      <c r="CX5" s="265" t="s">
        <v>1087</v>
      </c>
      <c r="CY5" s="265" t="s">
        <v>1169</v>
      </c>
      <c r="CZ5" s="266" t="s">
        <v>1085</v>
      </c>
      <c r="DA5" s="264" t="s">
        <v>1089</v>
      </c>
      <c r="DB5" s="265" t="s">
        <v>1090</v>
      </c>
      <c r="DC5" s="265" t="s">
        <v>1087</v>
      </c>
      <c r="DD5" s="265" t="s">
        <v>1169</v>
      </c>
      <c r="DE5" s="266" t="s">
        <v>1085</v>
      </c>
      <c r="DF5" s="264" t="s">
        <v>1089</v>
      </c>
      <c r="DG5" s="265" t="s">
        <v>1090</v>
      </c>
      <c r="DH5" s="265" t="s">
        <v>1087</v>
      </c>
      <c r="DI5" s="265" t="s">
        <v>1169</v>
      </c>
      <c r="DJ5" s="266" t="s">
        <v>1085</v>
      </c>
      <c r="DK5" s="264" t="s">
        <v>1089</v>
      </c>
      <c r="DL5" s="265" t="s">
        <v>1090</v>
      </c>
      <c r="DM5" s="265" t="s">
        <v>1087</v>
      </c>
      <c r="DN5" s="265" t="s">
        <v>1169</v>
      </c>
      <c r="DO5" s="267" t="s">
        <v>1085</v>
      </c>
      <c r="DP5" s="294" t="s">
        <v>32</v>
      </c>
      <c r="DQ5" s="270" t="s">
        <v>1091</v>
      </c>
      <c r="DR5" s="270" t="s">
        <v>40</v>
      </c>
      <c r="DS5" s="270" t="s">
        <v>1091</v>
      </c>
      <c r="DT5" s="295" t="s">
        <v>1105</v>
      </c>
      <c r="DU5" s="270" t="s">
        <v>1091</v>
      </c>
      <c r="DV5" s="295" t="s">
        <v>1106</v>
      </c>
      <c r="DW5" s="270" t="s">
        <v>1091</v>
      </c>
      <c r="DX5" s="295" t="s">
        <v>1107</v>
      </c>
      <c r="DY5" s="270" t="s">
        <v>1091</v>
      </c>
      <c r="DZ5" s="295" t="s">
        <v>1108</v>
      </c>
      <c r="EA5" s="270" t="s">
        <v>1091</v>
      </c>
      <c r="EB5" s="295" t="s">
        <v>1109</v>
      </c>
      <c r="EC5" s="270" t="s">
        <v>1091</v>
      </c>
      <c r="ED5" s="295" t="s">
        <v>1110</v>
      </c>
      <c r="EE5" s="296" t="s">
        <v>1091</v>
      </c>
      <c r="EF5" s="297" t="s">
        <v>1111</v>
      </c>
      <c r="EG5" s="297" t="s">
        <v>1111</v>
      </c>
      <c r="EH5" s="326" t="s">
        <v>142</v>
      </c>
      <c r="EI5" s="79" t="s">
        <v>1091</v>
      </c>
      <c r="EJ5" s="79" t="s">
        <v>1173</v>
      </c>
      <c r="EK5" s="79" t="s">
        <v>1091</v>
      </c>
      <c r="EL5" s="79"/>
      <c r="EM5" s="299" t="s">
        <v>31</v>
      </c>
      <c r="EN5" s="300" t="s">
        <v>1114</v>
      </c>
      <c r="EO5" s="300" t="s">
        <v>1115</v>
      </c>
      <c r="EP5" s="300" t="s">
        <v>1114</v>
      </c>
      <c r="EQ5" s="300" t="s">
        <v>79</v>
      </c>
      <c r="ER5" s="300" t="s">
        <v>1116</v>
      </c>
      <c r="ES5" s="300" t="s">
        <v>1117</v>
      </c>
    </row>
    <row r="6" spans="1:149">
      <c r="A6" s="348">
        <v>1</v>
      </c>
      <c r="B6" s="349">
        <v>2</v>
      </c>
      <c r="C6" s="349"/>
      <c r="D6" s="349">
        <v>3</v>
      </c>
      <c r="E6" s="350">
        <v>4</v>
      </c>
      <c r="F6" s="350">
        <v>5</v>
      </c>
      <c r="G6" s="350">
        <v>6</v>
      </c>
      <c r="H6" s="364">
        <v>5</v>
      </c>
      <c r="I6" s="364"/>
      <c r="J6" s="365">
        <v>6</v>
      </c>
      <c r="K6" s="350">
        <v>7</v>
      </c>
      <c r="L6" s="350">
        <v>8</v>
      </c>
      <c r="M6" s="366"/>
      <c r="N6" s="351">
        <v>9</v>
      </c>
      <c r="O6" s="350">
        <v>10</v>
      </c>
      <c r="P6" s="350"/>
      <c r="Q6" s="350"/>
      <c r="R6" s="350">
        <v>11</v>
      </c>
      <c r="S6" s="350">
        <v>6</v>
      </c>
      <c r="T6" s="350">
        <v>7</v>
      </c>
      <c r="U6" s="350">
        <v>8</v>
      </c>
      <c r="V6" s="350">
        <v>9</v>
      </c>
      <c r="W6" s="350"/>
      <c r="X6" s="350">
        <v>10</v>
      </c>
      <c r="Y6" s="350">
        <v>11</v>
      </c>
      <c r="Z6" s="350">
        <v>12</v>
      </c>
      <c r="AA6" s="350">
        <v>13</v>
      </c>
      <c r="AB6" s="350"/>
      <c r="AC6" s="350">
        <v>14</v>
      </c>
      <c r="AD6" s="350">
        <v>15</v>
      </c>
      <c r="AE6" s="350">
        <v>16</v>
      </c>
      <c r="AF6" s="350">
        <v>17</v>
      </c>
      <c r="AG6" s="350"/>
      <c r="AH6" s="350">
        <v>18</v>
      </c>
      <c r="AI6" s="350">
        <v>19</v>
      </c>
      <c r="AJ6" s="350">
        <v>20</v>
      </c>
      <c r="AK6" s="350">
        <v>21</v>
      </c>
      <c r="AL6" s="353"/>
      <c r="AM6" s="352">
        <v>22</v>
      </c>
      <c r="AN6" s="350">
        <v>19</v>
      </c>
      <c r="AO6" s="350">
        <v>20</v>
      </c>
      <c r="AP6" s="350">
        <v>21</v>
      </c>
      <c r="AQ6" s="353"/>
      <c r="AR6" s="352">
        <v>22</v>
      </c>
      <c r="AS6" s="350">
        <v>19</v>
      </c>
      <c r="AT6" s="350">
        <v>20</v>
      </c>
      <c r="AU6" s="350">
        <v>21</v>
      </c>
      <c r="AV6" s="353"/>
      <c r="AW6" s="352">
        <v>22</v>
      </c>
      <c r="AX6" s="350">
        <v>19</v>
      </c>
      <c r="AY6" s="350">
        <v>20</v>
      </c>
      <c r="AZ6" s="350">
        <v>21</v>
      </c>
      <c r="BA6" s="353"/>
      <c r="BB6" s="352">
        <v>22</v>
      </c>
      <c r="BC6" s="350">
        <v>19</v>
      </c>
      <c r="BD6" s="350">
        <v>20</v>
      </c>
      <c r="BE6" s="350">
        <v>21</v>
      </c>
      <c r="BF6" s="353"/>
      <c r="BG6" s="352">
        <v>22</v>
      </c>
      <c r="BH6" s="350">
        <v>19</v>
      </c>
      <c r="BI6" s="350">
        <v>20</v>
      </c>
      <c r="BJ6" s="350">
        <v>21</v>
      </c>
      <c r="BK6" s="353"/>
      <c r="BL6" s="352">
        <v>22</v>
      </c>
      <c r="BM6" s="350">
        <v>19</v>
      </c>
      <c r="BN6" s="350">
        <v>20</v>
      </c>
      <c r="BO6" s="350">
        <v>21</v>
      </c>
      <c r="BP6" s="353"/>
      <c r="BQ6" s="352">
        <v>22</v>
      </c>
      <c r="BR6" s="350">
        <v>19</v>
      </c>
      <c r="BS6" s="350">
        <v>20</v>
      </c>
      <c r="BT6" s="350">
        <v>21</v>
      </c>
      <c r="BU6" s="353"/>
      <c r="BV6" s="352">
        <v>22</v>
      </c>
      <c r="BW6" s="350">
        <v>19</v>
      </c>
      <c r="BX6" s="350">
        <v>20</v>
      </c>
      <c r="BY6" s="350">
        <v>21</v>
      </c>
      <c r="BZ6" s="353"/>
      <c r="CA6" s="352">
        <v>22</v>
      </c>
      <c r="CB6" s="350">
        <v>19</v>
      </c>
      <c r="CC6" s="350">
        <v>20</v>
      </c>
      <c r="CD6" s="350">
        <v>21</v>
      </c>
      <c r="CE6" s="353"/>
      <c r="CF6" s="352">
        <v>22</v>
      </c>
      <c r="CG6" s="350">
        <v>19</v>
      </c>
      <c r="CH6" s="350">
        <v>20</v>
      </c>
      <c r="CI6" s="350">
        <v>21</v>
      </c>
      <c r="CJ6" s="353"/>
      <c r="CK6" s="352">
        <v>22</v>
      </c>
      <c r="CL6" s="367">
        <v>19</v>
      </c>
      <c r="CM6" s="350">
        <v>20</v>
      </c>
      <c r="CN6" s="350">
        <v>21</v>
      </c>
      <c r="CO6" s="353"/>
      <c r="CP6" s="352">
        <v>22</v>
      </c>
      <c r="CQ6" s="350">
        <v>19</v>
      </c>
      <c r="CR6" s="350">
        <v>20</v>
      </c>
      <c r="CS6" s="350">
        <v>21</v>
      </c>
      <c r="CT6" s="353"/>
      <c r="CU6" s="352">
        <v>22</v>
      </c>
      <c r="CV6" s="350">
        <v>19</v>
      </c>
      <c r="CW6" s="350">
        <v>20</v>
      </c>
      <c r="CX6" s="350">
        <v>21</v>
      </c>
      <c r="CY6" s="353"/>
      <c r="CZ6" s="352">
        <v>22</v>
      </c>
      <c r="DA6" s="350">
        <v>19</v>
      </c>
      <c r="DB6" s="350">
        <v>20</v>
      </c>
      <c r="DC6" s="350">
        <v>21</v>
      </c>
      <c r="DD6" s="353"/>
      <c r="DE6" s="352">
        <v>22</v>
      </c>
      <c r="DF6" s="350">
        <v>19</v>
      </c>
      <c r="DG6" s="350">
        <v>20</v>
      </c>
      <c r="DH6" s="350">
        <v>21</v>
      </c>
      <c r="DI6" s="353"/>
      <c r="DJ6" s="352">
        <v>22</v>
      </c>
      <c r="DK6" s="350">
        <v>19</v>
      </c>
      <c r="DL6" s="350">
        <v>20</v>
      </c>
      <c r="DM6" s="350">
        <v>21</v>
      </c>
      <c r="DN6" s="353"/>
      <c r="DO6" s="353">
        <v>22</v>
      </c>
      <c r="DP6" s="308">
        <v>8</v>
      </c>
      <c r="DQ6" s="309">
        <v>9</v>
      </c>
      <c r="DR6" s="309">
        <v>10</v>
      </c>
      <c r="DS6" s="309">
        <v>11</v>
      </c>
      <c r="DT6" s="309">
        <v>12</v>
      </c>
      <c r="DU6" s="309">
        <v>13</v>
      </c>
      <c r="DV6" s="309">
        <v>14</v>
      </c>
      <c r="DW6" s="309">
        <v>15</v>
      </c>
      <c r="DX6" s="309">
        <v>16</v>
      </c>
      <c r="DY6" s="309">
        <v>17</v>
      </c>
      <c r="DZ6" s="309">
        <v>18</v>
      </c>
      <c r="EA6" s="309">
        <v>19</v>
      </c>
      <c r="EB6" s="309">
        <v>20</v>
      </c>
      <c r="EC6" s="309">
        <v>21</v>
      </c>
      <c r="ED6" s="309">
        <v>22</v>
      </c>
      <c r="EE6" s="310">
        <v>23</v>
      </c>
      <c r="EH6" s="289"/>
      <c r="EM6" s="289"/>
    </row>
    <row r="7" spans="1:149" ht="25.5">
      <c r="A7" s="357"/>
      <c r="B7" s="18" t="s">
        <v>1174</v>
      </c>
      <c r="C7" s="18"/>
      <c r="D7" s="313"/>
      <c r="E7" s="314"/>
      <c r="F7" s="314"/>
      <c r="G7" s="314"/>
      <c r="H7" s="317"/>
      <c r="I7" s="368">
        <f t="shared" ref="I7:I12" si="0">SUM(J7-G7/20)</f>
        <v>0</v>
      </c>
      <c r="J7" s="369">
        <f t="shared" ref="J7:J11" si="1">SUM((G7*6*21)/(8*20*100))+(G7/20)</f>
        <v>0</v>
      </c>
      <c r="K7" s="314"/>
      <c r="L7" s="370"/>
      <c r="M7" s="368">
        <f t="shared" ref="M7:M11" si="2">SUM(L7*I7)</f>
        <v>0</v>
      </c>
      <c r="N7" s="315" t="s">
        <v>73</v>
      </c>
      <c r="O7" s="314"/>
      <c r="P7" s="314"/>
      <c r="Q7" s="314"/>
      <c r="R7" s="315" t="s">
        <v>73</v>
      </c>
      <c r="S7" s="314"/>
      <c r="T7" s="314"/>
      <c r="U7" s="314"/>
      <c r="V7" s="314"/>
      <c r="W7" s="314"/>
      <c r="X7" s="319"/>
      <c r="Y7" s="314"/>
      <c r="Z7" s="314"/>
      <c r="AA7" s="320"/>
      <c r="AB7" s="320"/>
      <c r="AC7" s="319"/>
      <c r="AD7" s="314"/>
      <c r="AE7" s="314"/>
      <c r="AF7" s="320"/>
      <c r="AG7" s="320"/>
      <c r="AH7" s="319"/>
      <c r="AI7" s="314"/>
      <c r="AJ7" s="314"/>
      <c r="AK7" s="320"/>
      <c r="AL7" s="371"/>
      <c r="AM7" s="321"/>
      <c r="AN7" s="317"/>
      <c r="AO7" s="314"/>
      <c r="AP7" s="322"/>
      <c r="AQ7" s="322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72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25"/>
      <c r="EF7" s="323"/>
      <c r="EG7" s="323"/>
      <c r="EH7" s="326"/>
      <c r="EI7" s="79"/>
      <c r="EJ7" s="79"/>
      <c r="EK7" s="79"/>
      <c r="EL7" s="79"/>
      <c r="EM7" s="326"/>
      <c r="EN7" s="79"/>
      <c r="EO7" s="79"/>
      <c r="EP7" s="79"/>
      <c r="EQ7" s="79"/>
      <c r="ER7" s="79"/>
      <c r="ES7" s="79"/>
    </row>
    <row r="8" spans="1:149" ht="51">
      <c r="A8" s="313">
        <v>1</v>
      </c>
      <c r="B8" s="313" t="s">
        <v>1175</v>
      </c>
      <c r="C8" s="313" t="s">
        <v>1176</v>
      </c>
      <c r="D8" s="313" t="s">
        <v>1177</v>
      </c>
      <c r="E8" s="373">
        <v>47500</v>
      </c>
      <c r="F8" s="313" t="s">
        <v>73</v>
      </c>
      <c r="G8" s="373">
        <f>SUM(E8:F8)</f>
        <v>47500</v>
      </c>
      <c r="H8" s="317">
        <v>20</v>
      </c>
      <c r="I8" s="368">
        <f t="shared" si="0"/>
        <v>374.0625</v>
      </c>
      <c r="J8" s="369">
        <f>SUM((G8*6*21)/(8*20*100))+(G8/20)</f>
        <v>2749.0625</v>
      </c>
      <c r="K8" s="314" t="s">
        <v>1178</v>
      </c>
      <c r="L8" s="370">
        <v>19</v>
      </c>
      <c r="M8" s="368">
        <f t="shared" si="2"/>
        <v>7107.1875</v>
      </c>
      <c r="N8" s="315">
        <f>SUM(L8*J8)</f>
        <v>52232.1875</v>
      </c>
      <c r="O8" s="314">
        <f>SUM(P8:R8)</f>
        <v>38500</v>
      </c>
      <c r="P8" s="314">
        <f t="shared" ref="P8:R11" si="3">SUM(U8,Z8,AE8,AJ8,AO8,AT8,AY8,BD8,BI8,BN8,BS8,BX8,CC8,CH8,CM8,CR8,CW8,DB8,DG8,DL8)</f>
        <v>33250</v>
      </c>
      <c r="Q8" s="314">
        <f t="shared" si="3"/>
        <v>5250</v>
      </c>
      <c r="R8" s="314">
        <f t="shared" si="3"/>
        <v>0</v>
      </c>
      <c r="S8" s="327" t="s">
        <v>1179</v>
      </c>
      <c r="T8" s="330" t="s">
        <v>1126</v>
      </c>
      <c r="U8" s="314">
        <v>2375</v>
      </c>
      <c r="V8" s="314">
        <v>375</v>
      </c>
      <c r="W8" s="314"/>
      <c r="X8" s="320">
        <f>SUM(U8:W8)</f>
        <v>2750</v>
      </c>
      <c r="Y8" s="330" t="s">
        <v>1126</v>
      </c>
      <c r="Z8" s="314">
        <v>4750</v>
      </c>
      <c r="AA8" s="314">
        <v>750</v>
      </c>
      <c r="AB8" s="314"/>
      <c r="AC8" s="320">
        <f>SUM(Z8:AB8)</f>
        <v>5500</v>
      </c>
      <c r="AD8" s="314" t="s">
        <v>1126</v>
      </c>
      <c r="AE8" s="314">
        <v>9500</v>
      </c>
      <c r="AF8" s="328">
        <v>1500</v>
      </c>
      <c r="AG8" s="328"/>
      <c r="AH8" s="320">
        <f>SUM(AE8:AG8)</f>
        <v>11000</v>
      </c>
      <c r="AI8" s="314" t="s">
        <v>1126</v>
      </c>
      <c r="AJ8" s="320">
        <v>11875</v>
      </c>
      <c r="AK8" s="328">
        <v>1875</v>
      </c>
      <c r="AL8" s="374"/>
      <c r="AM8" s="320">
        <f>SUM(AJ8:AL8)</f>
        <v>13750</v>
      </c>
      <c r="AN8" s="375">
        <v>40519</v>
      </c>
      <c r="AO8" s="320">
        <v>4750</v>
      </c>
      <c r="AP8" s="323">
        <v>750</v>
      </c>
      <c r="AQ8" s="323"/>
      <c r="AR8" s="320">
        <f>SUM(AO8:AQ8)</f>
        <v>5500</v>
      </c>
      <c r="AS8" s="323"/>
      <c r="AT8" s="323"/>
      <c r="AU8" s="323"/>
      <c r="AV8" s="323"/>
      <c r="AW8" s="320">
        <f>SUM(AT8:AV8)</f>
        <v>0</v>
      </c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72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4">
        <v>1</v>
      </c>
      <c r="DQ8" s="314">
        <v>47500</v>
      </c>
      <c r="DR8" s="314"/>
      <c r="DS8" s="314"/>
      <c r="DT8" s="314"/>
      <c r="DU8" s="314"/>
      <c r="DV8" s="314"/>
      <c r="DW8" s="314"/>
      <c r="DX8" s="314"/>
      <c r="DY8" s="314"/>
      <c r="DZ8" s="314">
        <v>1</v>
      </c>
      <c r="EA8" s="314">
        <v>47500</v>
      </c>
      <c r="EB8" s="314"/>
      <c r="EC8" s="314"/>
      <c r="ED8" s="314"/>
      <c r="EE8" s="325"/>
      <c r="EF8" s="329">
        <f t="shared" ref="EF8:EG11" si="4">SUM(ED8,EB8,DZ8,DX8,DV8,DT8)</f>
        <v>1</v>
      </c>
      <c r="EG8" s="329">
        <f t="shared" si="4"/>
        <v>47500</v>
      </c>
      <c r="EH8" s="326">
        <v>1</v>
      </c>
      <c r="EI8" s="79">
        <v>47500</v>
      </c>
      <c r="EJ8" s="79"/>
      <c r="EK8" s="79"/>
      <c r="EL8" s="79"/>
      <c r="EM8" s="326">
        <v>1</v>
      </c>
      <c r="EN8" s="79"/>
      <c r="EO8" s="79"/>
      <c r="EP8" s="79"/>
      <c r="EQ8" s="79"/>
      <c r="ER8" s="79"/>
      <c r="ES8" s="79"/>
    </row>
    <row r="9" spans="1:149" ht="102">
      <c r="A9" s="313">
        <v>2</v>
      </c>
      <c r="B9" s="313" t="s">
        <v>1180</v>
      </c>
      <c r="C9" s="313" t="s">
        <v>1181</v>
      </c>
      <c r="D9" s="313" t="s">
        <v>1182</v>
      </c>
      <c r="E9" s="373">
        <v>23750</v>
      </c>
      <c r="F9" s="313" t="s">
        <v>73</v>
      </c>
      <c r="G9" s="373">
        <f>SUM(E9:F9)</f>
        <v>23750</v>
      </c>
      <c r="H9" s="317">
        <v>20</v>
      </c>
      <c r="I9" s="368">
        <f t="shared" si="0"/>
        <v>187.03125</v>
      </c>
      <c r="J9" s="369">
        <f>SUM((G9*6*21)/(8*20*100))+(G9/20)</f>
        <v>1374.53125</v>
      </c>
      <c r="K9" s="314" t="s">
        <v>1178</v>
      </c>
      <c r="L9" s="370">
        <v>19</v>
      </c>
      <c r="M9" s="368">
        <f t="shared" si="2"/>
        <v>3553.59375</v>
      </c>
      <c r="N9" s="315">
        <f>SUM(L9*J9)</f>
        <v>26116.09375</v>
      </c>
      <c r="O9" s="314">
        <f>SUM(P9:R9)</f>
        <v>16500</v>
      </c>
      <c r="P9" s="314">
        <f t="shared" si="3"/>
        <v>14256</v>
      </c>
      <c r="Q9" s="314">
        <f t="shared" si="3"/>
        <v>2244</v>
      </c>
      <c r="R9" s="314">
        <f t="shared" si="3"/>
        <v>0</v>
      </c>
      <c r="S9" s="327" t="s">
        <v>1179</v>
      </c>
      <c r="T9" s="330" t="s">
        <v>1126</v>
      </c>
      <c r="U9" s="314">
        <v>1188</v>
      </c>
      <c r="V9" s="314">
        <v>187</v>
      </c>
      <c r="W9" s="314"/>
      <c r="X9" s="320">
        <f>SUM(U9:W9)</f>
        <v>1375</v>
      </c>
      <c r="Y9" s="330" t="s">
        <v>1126</v>
      </c>
      <c r="Z9" s="314">
        <v>2376</v>
      </c>
      <c r="AA9" s="314">
        <v>374</v>
      </c>
      <c r="AB9" s="314"/>
      <c r="AC9" s="320">
        <f>SUM(Z9:AB9)</f>
        <v>2750</v>
      </c>
      <c r="AD9" s="330" t="s">
        <v>1126</v>
      </c>
      <c r="AE9" s="314">
        <v>2376</v>
      </c>
      <c r="AF9" s="314">
        <v>374</v>
      </c>
      <c r="AG9" s="314"/>
      <c r="AH9" s="320">
        <f>SUM(AE9:AG9)</f>
        <v>2750</v>
      </c>
      <c r="AI9" s="314" t="s">
        <v>1126</v>
      </c>
      <c r="AJ9" s="320">
        <v>4752</v>
      </c>
      <c r="AK9" s="328">
        <v>748</v>
      </c>
      <c r="AL9" s="374"/>
      <c r="AM9" s="320">
        <f>SUM(AJ9:AL9)</f>
        <v>5500</v>
      </c>
      <c r="AN9" s="375">
        <v>40519</v>
      </c>
      <c r="AO9" s="332">
        <v>2376</v>
      </c>
      <c r="AP9" s="323">
        <v>374</v>
      </c>
      <c r="AQ9" s="323"/>
      <c r="AR9" s="320">
        <f>SUM(AO9:AQ9)</f>
        <v>2750</v>
      </c>
      <c r="AS9" s="376">
        <v>40220</v>
      </c>
      <c r="AT9" s="323">
        <v>1188</v>
      </c>
      <c r="AU9" s="323">
        <v>187</v>
      </c>
      <c r="AV9" s="323"/>
      <c r="AW9" s="320">
        <f>SUM(AT9:AV9)</f>
        <v>1375</v>
      </c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72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4">
        <v>1</v>
      </c>
      <c r="DQ9" s="314">
        <v>23750</v>
      </c>
      <c r="DR9" s="314"/>
      <c r="DS9" s="314"/>
      <c r="DT9" s="314"/>
      <c r="DU9" s="314"/>
      <c r="DV9" s="314">
        <v>1</v>
      </c>
      <c r="DW9" s="314">
        <v>23750</v>
      </c>
      <c r="DX9" s="314"/>
      <c r="DY9" s="314"/>
      <c r="DZ9" s="314"/>
      <c r="EA9" s="314"/>
      <c r="EB9" s="314"/>
      <c r="EC9" s="314"/>
      <c r="ED9" s="314"/>
      <c r="EE9" s="325"/>
      <c r="EF9" s="329">
        <f t="shared" si="4"/>
        <v>1</v>
      </c>
      <c r="EG9" s="329">
        <f t="shared" si="4"/>
        <v>23750</v>
      </c>
      <c r="EH9" s="326">
        <v>1</v>
      </c>
      <c r="EI9" s="79">
        <v>23750</v>
      </c>
      <c r="EJ9" s="79"/>
      <c r="EK9" s="79"/>
      <c r="EL9" s="79"/>
      <c r="EM9" s="326">
        <v>1</v>
      </c>
      <c r="EN9" s="79"/>
      <c r="EO9" s="79"/>
      <c r="EP9" s="79"/>
      <c r="EQ9" s="79"/>
      <c r="ER9" s="79"/>
      <c r="ES9" s="79"/>
    </row>
    <row r="10" spans="1:149" ht="51">
      <c r="A10" s="313">
        <v>3</v>
      </c>
      <c r="B10" s="313" t="s">
        <v>1183</v>
      </c>
      <c r="C10" s="313" t="s">
        <v>1184</v>
      </c>
      <c r="D10" s="313" t="s">
        <v>1185</v>
      </c>
      <c r="E10" s="373">
        <v>38000</v>
      </c>
      <c r="F10" s="313" t="s">
        <v>73</v>
      </c>
      <c r="G10" s="373">
        <f>SUM(E10:F10)</f>
        <v>38000</v>
      </c>
      <c r="H10" s="317">
        <v>20</v>
      </c>
      <c r="I10" s="368">
        <f>SUM(J10-G10/20)</f>
        <v>299.25</v>
      </c>
      <c r="J10" s="369">
        <f>SUM((G10*6*21)/(8*20*100))+(G10/20)</f>
        <v>2199.25</v>
      </c>
      <c r="K10" s="314" t="s">
        <v>1178</v>
      </c>
      <c r="L10" s="370">
        <v>19</v>
      </c>
      <c r="M10" s="368">
        <f t="shared" si="2"/>
        <v>5685.75</v>
      </c>
      <c r="N10" s="315">
        <f>SUM(L10*J10)</f>
        <v>41785.75</v>
      </c>
      <c r="O10" s="314">
        <f>SUM(P10:R10)</f>
        <v>26400</v>
      </c>
      <c r="P10" s="314">
        <f t="shared" si="3"/>
        <v>22800</v>
      </c>
      <c r="Q10" s="314">
        <f t="shared" si="3"/>
        <v>3600</v>
      </c>
      <c r="R10" s="314">
        <f t="shared" si="3"/>
        <v>0</v>
      </c>
      <c r="S10" s="327" t="s">
        <v>1186</v>
      </c>
      <c r="T10" s="330" t="s">
        <v>1126</v>
      </c>
      <c r="U10" s="314">
        <v>1900</v>
      </c>
      <c r="V10" s="314">
        <v>300</v>
      </c>
      <c r="W10" s="314"/>
      <c r="X10" s="320">
        <f>SUM(U10:W10)</f>
        <v>2200</v>
      </c>
      <c r="Y10" s="330" t="s">
        <v>1126</v>
      </c>
      <c r="Z10" s="314">
        <v>3800</v>
      </c>
      <c r="AA10" s="314">
        <v>600</v>
      </c>
      <c r="AB10" s="314"/>
      <c r="AC10" s="320">
        <f>SUM(Z10:AB10)</f>
        <v>4400</v>
      </c>
      <c r="AD10" s="314" t="s">
        <v>1126</v>
      </c>
      <c r="AE10" s="314">
        <v>5700</v>
      </c>
      <c r="AF10" s="314">
        <v>900</v>
      </c>
      <c r="AG10" s="314"/>
      <c r="AH10" s="320">
        <f>SUM(AE10:AG10)</f>
        <v>6600</v>
      </c>
      <c r="AI10" s="314" t="s">
        <v>1126</v>
      </c>
      <c r="AJ10" s="320">
        <v>3800</v>
      </c>
      <c r="AK10" s="315">
        <v>600</v>
      </c>
      <c r="AL10" s="377"/>
      <c r="AM10" s="320">
        <f>SUM(AJ10:AL10)</f>
        <v>4400</v>
      </c>
      <c r="AN10" s="375">
        <v>40519</v>
      </c>
      <c r="AO10" s="332">
        <v>5700</v>
      </c>
      <c r="AP10" s="323">
        <v>900</v>
      </c>
      <c r="AQ10" s="323"/>
      <c r="AR10" s="320">
        <f>SUM(AO10:AQ10)</f>
        <v>6600</v>
      </c>
      <c r="AS10" s="376">
        <v>40220</v>
      </c>
      <c r="AT10" s="323">
        <v>1900</v>
      </c>
      <c r="AU10" s="323">
        <v>300</v>
      </c>
      <c r="AV10" s="323"/>
      <c r="AW10" s="320">
        <f>SUM(AT10:AV10)</f>
        <v>2200</v>
      </c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72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4">
        <v>1</v>
      </c>
      <c r="DQ10" s="314">
        <v>38000</v>
      </c>
      <c r="DR10" s="314"/>
      <c r="DS10" s="314"/>
      <c r="DT10" s="314"/>
      <c r="DU10" s="314"/>
      <c r="DV10" s="314">
        <v>1</v>
      </c>
      <c r="DW10" s="314">
        <v>38000</v>
      </c>
      <c r="DX10" s="314"/>
      <c r="DY10" s="314"/>
      <c r="DZ10" s="314"/>
      <c r="EA10" s="314"/>
      <c r="EB10" s="314"/>
      <c r="EC10" s="314"/>
      <c r="ED10" s="314"/>
      <c r="EE10" s="325"/>
      <c r="EF10" s="329">
        <f t="shared" si="4"/>
        <v>1</v>
      </c>
      <c r="EG10" s="329">
        <f t="shared" si="4"/>
        <v>38000</v>
      </c>
      <c r="EH10" s="326">
        <v>1</v>
      </c>
      <c r="EI10" s="79">
        <v>38000</v>
      </c>
      <c r="EJ10" s="79"/>
      <c r="EK10" s="79"/>
      <c r="EL10" s="79"/>
      <c r="EM10" s="326">
        <v>1</v>
      </c>
      <c r="EN10" s="79"/>
      <c r="EO10" s="79"/>
      <c r="EP10" s="79"/>
      <c r="EQ10" s="79"/>
      <c r="ER10" s="79"/>
      <c r="ES10" s="79"/>
    </row>
    <row r="11" spans="1:149">
      <c r="A11" s="357"/>
      <c r="B11" s="313"/>
      <c r="C11" s="313"/>
      <c r="D11" s="313"/>
      <c r="E11" s="314"/>
      <c r="F11" s="314"/>
      <c r="G11" s="373">
        <f>SUM(E11:F11)</f>
        <v>0</v>
      </c>
      <c r="H11" s="317">
        <v>20</v>
      </c>
      <c r="I11" s="368">
        <f t="shared" si="0"/>
        <v>0</v>
      </c>
      <c r="J11" s="369">
        <f t="shared" si="1"/>
        <v>0</v>
      </c>
      <c r="K11" s="314"/>
      <c r="L11" s="370"/>
      <c r="M11" s="368">
        <f t="shared" si="2"/>
        <v>0</v>
      </c>
      <c r="N11" s="315"/>
      <c r="O11" s="314">
        <f>SUM(P11:R11)</f>
        <v>0</v>
      </c>
      <c r="P11" s="314">
        <f t="shared" si="3"/>
        <v>0</v>
      </c>
      <c r="Q11" s="314">
        <f t="shared" si="3"/>
        <v>0</v>
      </c>
      <c r="R11" s="314">
        <f t="shared" si="3"/>
        <v>0</v>
      </c>
      <c r="S11" s="314"/>
      <c r="T11" s="319"/>
      <c r="U11" s="314"/>
      <c r="V11" s="314"/>
      <c r="W11" s="314"/>
      <c r="X11" s="320">
        <f>SUM(U11:W11)</f>
        <v>0</v>
      </c>
      <c r="Y11" s="319"/>
      <c r="Z11" s="314"/>
      <c r="AA11" s="314"/>
      <c r="AB11" s="314"/>
      <c r="AC11" s="320"/>
      <c r="AD11" s="314"/>
      <c r="AE11" s="314"/>
      <c r="AF11" s="314"/>
      <c r="AG11" s="314"/>
      <c r="AH11" s="314"/>
      <c r="AI11" s="314"/>
      <c r="AJ11" s="320"/>
      <c r="AK11" s="314"/>
      <c r="AL11" s="377"/>
      <c r="AM11" s="378"/>
      <c r="AN11" s="317"/>
      <c r="AO11" s="332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72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25"/>
      <c r="EF11" s="329">
        <f t="shared" si="4"/>
        <v>0</v>
      </c>
      <c r="EG11" s="329">
        <f t="shared" si="4"/>
        <v>0</v>
      </c>
      <c r="EH11" s="326"/>
      <c r="EI11" s="79"/>
      <c r="EJ11" s="79"/>
      <c r="EK11" s="79"/>
      <c r="EL11" s="79"/>
      <c r="EM11" s="326"/>
      <c r="EN11" s="79"/>
      <c r="EO11" s="79"/>
      <c r="EP11" s="79"/>
      <c r="EQ11" s="79"/>
      <c r="ER11" s="79"/>
      <c r="ES11" s="79"/>
    </row>
    <row r="12" spans="1:149">
      <c r="A12" s="379"/>
      <c r="B12" s="336" t="s">
        <v>1085</v>
      </c>
      <c r="C12" s="336"/>
      <c r="D12" s="380"/>
      <c r="E12" s="341">
        <f>SUM(E8:E11)</f>
        <v>109250</v>
      </c>
      <c r="F12" s="341">
        <f>SUM(F8:F11)</f>
        <v>0</v>
      </c>
      <c r="G12" s="341">
        <f>SUM(G8:G11)</f>
        <v>109250</v>
      </c>
      <c r="H12" s="341">
        <f t="shared" ref="H12:BU12" si="5">SUM(H8:H11)</f>
        <v>80</v>
      </c>
      <c r="I12" s="368">
        <f t="shared" si="0"/>
        <v>860.34375</v>
      </c>
      <c r="J12" s="341">
        <f t="shared" si="5"/>
        <v>6322.84375</v>
      </c>
      <c r="K12" s="341">
        <f t="shared" si="5"/>
        <v>0</v>
      </c>
      <c r="L12" s="381">
        <f t="shared" si="5"/>
        <v>57</v>
      </c>
      <c r="M12" s="382">
        <f t="shared" si="5"/>
        <v>16346.53125</v>
      </c>
      <c r="N12" s="341">
        <f t="shared" si="5"/>
        <v>120134.03125</v>
      </c>
      <c r="O12" s="341">
        <f t="shared" si="5"/>
        <v>81400</v>
      </c>
      <c r="P12" s="341">
        <f t="shared" si="5"/>
        <v>70306</v>
      </c>
      <c r="Q12" s="341">
        <f t="shared" si="5"/>
        <v>11094</v>
      </c>
      <c r="R12" s="341">
        <f t="shared" si="5"/>
        <v>0</v>
      </c>
      <c r="S12" s="341">
        <f t="shared" si="5"/>
        <v>0</v>
      </c>
      <c r="T12" s="341">
        <f t="shared" si="5"/>
        <v>0</v>
      </c>
      <c r="U12" s="341">
        <f t="shared" si="5"/>
        <v>5463</v>
      </c>
      <c r="V12" s="341">
        <f t="shared" si="5"/>
        <v>862</v>
      </c>
      <c r="W12" s="341">
        <f t="shared" si="5"/>
        <v>0</v>
      </c>
      <c r="X12" s="341">
        <f t="shared" si="5"/>
        <v>6325</v>
      </c>
      <c r="Y12" s="341">
        <f t="shared" si="5"/>
        <v>0</v>
      </c>
      <c r="Z12" s="341">
        <f t="shared" si="5"/>
        <v>10926</v>
      </c>
      <c r="AA12" s="341">
        <f t="shared" si="5"/>
        <v>1724</v>
      </c>
      <c r="AB12" s="341">
        <f t="shared" si="5"/>
        <v>0</v>
      </c>
      <c r="AC12" s="341">
        <f t="shared" si="5"/>
        <v>12650</v>
      </c>
      <c r="AD12" s="341">
        <f t="shared" si="5"/>
        <v>0</v>
      </c>
      <c r="AE12" s="341">
        <f t="shared" si="5"/>
        <v>17576</v>
      </c>
      <c r="AF12" s="341">
        <f t="shared" si="5"/>
        <v>2774</v>
      </c>
      <c r="AG12" s="341">
        <f t="shared" si="5"/>
        <v>0</v>
      </c>
      <c r="AH12" s="341">
        <f t="shared" si="5"/>
        <v>20350</v>
      </c>
      <c r="AI12" s="341">
        <f t="shared" si="5"/>
        <v>0</v>
      </c>
      <c r="AJ12" s="341">
        <f t="shared" si="5"/>
        <v>20427</v>
      </c>
      <c r="AK12" s="341">
        <f t="shared" si="5"/>
        <v>3223</v>
      </c>
      <c r="AL12" s="341">
        <f t="shared" si="5"/>
        <v>0</v>
      </c>
      <c r="AM12" s="341">
        <f t="shared" si="5"/>
        <v>23650</v>
      </c>
      <c r="AN12" s="341">
        <f t="shared" si="5"/>
        <v>121557</v>
      </c>
      <c r="AO12" s="341">
        <f t="shared" si="5"/>
        <v>12826</v>
      </c>
      <c r="AP12" s="341">
        <f t="shared" si="5"/>
        <v>2024</v>
      </c>
      <c r="AQ12" s="341">
        <f t="shared" si="5"/>
        <v>0</v>
      </c>
      <c r="AR12" s="341">
        <f t="shared" si="5"/>
        <v>14850</v>
      </c>
      <c r="AS12" s="341">
        <f t="shared" si="5"/>
        <v>80440</v>
      </c>
      <c r="AT12" s="341">
        <f t="shared" si="5"/>
        <v>3088</v>
      </c>
      <c r="AU12" s="341">
        <f t="shared" si="5"/>
        <v>487</v>
      </c>
      <c r="AV12" s="341">
        <f t="shared" si="5"/>
        <v>0</v>
      </c>
      <c r="AW12" s="341">
        <f t="shared" si="5"/>
        <v>3575</v>
      </c>
      <c r="AX12" s="341">
        <f t="shared" si="5"/>
        <v>0</v>
      </c>
      <c r="AY12" s="341">
        <f t="shared" si="5"/>
        <v>0</v>
      </c>
      <c r="AZ12" s="341">
        <f t="shared" si="5"/>
        <v>0</v>
      </c>
      <c r="BA12" s="341">
        <f t="shared" si="5"/>
        <v>0</v>
      </c>
      <c r="BB12" s="341">
        <f t="shared" si="5"/>
        <v>0</v>
      </c>
      <c r="BC12" s="341">
        <f t="shared" si="5"/>
        <v>0</v>
      </c>
      <c r="BD12" s="341">
        <f t="shared" si="5"/>
        <v>0</v>
      </c>
      <c r="BE12" s="341">
        <f t="shared" si="5"/>
        <v>0</v>
      </c>
      <c r="BF12" s="341">
        <f t="shared" si="5"/>
        <v>0</v>
      </c>
      <c r="BG12" s="341">
        <f t="shared" si="5"/>
        <v>0</v>
      </c>
      <c r="BH12" s="341">
        <f t="shared" si="5"/>
        <v>0</v>
      </c>
      <c r="BI12" s="341">
        <f t="shared" si="5"/>
        <v>0</v>
      </c>
      <c r="BJ12" s="341">
        <f t="shared" si="5"/>
        <v>0</v>
      </c>
      <c r="BK12" s="341">
        <f t="shared" si="5"/>
        <v>0</v>
      </c>
      <c r="BL12" s="341">
        <f t="shared" si="5"/>
        <v>0</v>
      </c>
      <c r="BM12" s="341">
        <f t="shared" si="5"/>
        <v>0</v>
      </c>
      <c r="BN12" s="341">
        <f t="shared" si="5"/>
        <v>0</v>
      </c>
      <c r="BO12" s="341">
        <f t="shared" si="5"/>
        <v>0</v>
      </c>
      <c r="BP12" s="341">
        <f t="shared" si="5"/>
        <v>0</v>
      </c>
      <c r="BQ12" s="341">
        <f t="shared" si="5"/>
        <v>0</v>
      </c>
      <c r="BR12" s="341">
        <f t="shared" si="5"/>
        <v>0</v>
      </c>
      <c r="BS12" s="341">
        <f t="shared" si="5"/>
        <v>0</v>
      </c>
      <c r="BT12" s="341">
        <f t="shared" si="5"/>
        <v>0</v>
      </c>
      <c r="BU12" s="341">
        <f t="shared" si="5"/>
        <v>0</v>
      </c>
      <c r="BV12" s="341">
        <f t="shared" ref="BV12:EG12" si="6">SUM(BV8:BV11)</f>
        <v>0</v>
      </c>
      <c r="BW12" s="383">
        <f t="shared" si="6"/>
        <v>0</v>
      </c>
      <c r="BX12" s="341">
        <f t="shared" si="6"/>
        <v>0</v>
      </c>
      <c r="BY12" s="341">
        <f t="shared" si="6"/>
        <v>0</v>
      </c>
      <c r="BZ12" s="341">
        <f t="shared" si="6"/>
        <v>0</v>
      </c>
      <c r="CA12" s="341">
        <f t="shared" si="6"/>
        <v>0</v>
      </c>
      <c r="CB12" s="341">
        <f t="shared" si="6"/>
        <v>0</v>
      </c>
      <c r="CC12" s="341">
        <f t="shared" si="6"/>
        <v>0</v>
      </c>
      <c r="CD12" s="341">
        <f t="shared" si="6"/>
        <v>0</v>
      </c>
      <c r="CE12" s="341">
        <f t="shared" si="6"/>
        <v>0</v>
      </c>
      <c r="CF12" s="341">
        <f t="shared" si="6"/>
        <v>0</v>
      </c>
      <c r="CG12" s="341">
        <f t="shared" si="6"/>
        <v>0</v>
      </c>
      <c r="CH12" s="341">
        <f t="shared" si="6"/>
        <v>0</v>
      </c>
      <c r="CI12" s="341">
        <f t="shared" si="6"/>
        <v>0</v>
      </c>
      <c r="CJ12" s="341">
        <f t="shared" si="6"/>
        <v>0</v>
      </c>
      <c r="CK12" s="341">
        <f t="shared" si="6"/>
        <v>0</v>
      </c>
      <c r="CL12" s="341">
        <f t="shared" si="6"/>
        <v>0</v>
      </c>
      <c r="CM12" s="341">
        <f t="shared" si="6"/>
        <v>0</v>
      </c>
      <c r="CN12" s="341">
        <f t="shared" si="6"/>
        <v>0</v>
      </c>
      <c r="CO12" s="341">
        <f t="shared" si="6"/>
        <v>0</v>
      </c>
      <c r="CP12" s="341">
        <f t="shared" si="6"/>
        <v>0</v>
      </c>
      <c r="CQ12" s="341">
        <f t="shared" si="6"/>
        <v>0</v>
      </c>
      <c r="CR12" s="341">
        <f t="shared" si="6"/>
        <v>0</v>
      </c>
      <c r="CS12" s="341">
        <f t="shared" si="6"/>
        <v>0</v>
      </c>
      <c r="CT12" s="341">
        <f t="shared" si="6"/>
        <v>0</v>
      </c>
      <c r="CU12" s="341">
        <f t="shared" si="6"/>
        <v>0</v>
      </c>
      <c r="CV12" s="341">
        <f t="shared" si="6"/>
        <v>0</v>
      </c>
      <c r="CW12" s="341">
        <f t="shared" si="6"/>
        <v>0</v>
      </c>
      <c r="CX12" s="341">
        <f t="shared" si="6"/>
        <v>0</v>
      </c>
      <c r="CY12" s="341">
        <f t="shared" si="6"/>
        <v>0</v>
      </c>
      <c r="CZ12" s="341">
        <f t="shared" si="6"/>
        <v>0</v>
      </c>
      <c r="DA12" s="341">
        <f t="shared" si="6"/>
        <v>0</v>
      </c>
      <c r="DB12" s="341">
        <f t="shared" si="6"/>
        <v>0</v>
      </c>
      <c r="DC12" s="341">
        <f t="shared" si="6"/>
        <v>0</v>
      </c>
      <c r="DD12" s="341">
        <f t="shared" si="6"/>
        <v>0</v>
      </c>
      <c r="DE12" s="341">
        <f t="shared" si="6"/>
        <v>0</v>
      </c>
      <c r="DF12" s="341">
        <f t="shared" si="6"/>
        <v>0</v>
      </c>
      <c r="DG12" s="341">
        <f t="shared" si="6"/>
        <v>0</v>
      </c>
      <c r="DH12" s="341">
        <f t="shared" si="6"/>
        <v>0</v>
      </c>
      <c r="DI12" s="341">
        <f t="shared" si="6"/>
        <v>0</v>
      </c>
      <c r="DJ12" s="341">
        <f t="shared" si="6"/>
        <v>0</v>
      </c>
      <c r="DK12" s="341">
        <f t="shared" si="6"/>
        <v>0</v>
      </c>
      <c r="DL12" s="341">
        <f t="shared" si="6"/>
        <v>0</v>
      </c>
      <c r="DM12" s="341">
        <f t="shared" si="6"/>
        <v>0</v>
      </c>
      <c r="DN12" s="341">
        <f t="shared" si="6"/>
        <v>0</v>
      </c>
      <c r="DO12" s="341">
        <f t="shared" si="6"/>
        <v>0</v>
      </c>
      <c r="DP12" s="341">
        <f t="shared" si="6"/>
        <v>3</v>
      </c>
      <c r="DQ12" s="341">
        <f t="shared" si="6"/>
        <v>109250</v>
      </c>
      <c r="DR12" s="341">
        <f t="shared" si="6"/>
        <v>0</v>
      </c>
      <c r="DS12" s="341">
        <f t="shared" si="6"/>
        <v>0</v>
      </c>
      <c r="DT12" s="341">
        <f t="shared" si="6"/>
        <v>0</v>
      </c>
      <c r="DU12" s="341">
        <f t="shared" si="6"/>
        <v>0</v>
      </c>
      <c r="DV12" s="341">
        <f t="shared" si="6"/>
        <v>2</v>
      </c>
      <c r="DW12" s="341">
        <f t="shared" si="6"/>
        <v>61750</v>
      </c>
      <c r="DX12" s="341">
        <f t="shared" si="6"/>
        <v>0</v>
      </c>
      <c r="DY12" s="341">
        <f t="shared" si="6"/>
        <v>0</v>
      </c>
      <c r="DZ12" s="341">
        <f t="shared" si="6"/>
        <v>1</v>
      </c>
      <c r="EA12" s="341">
        <f t="shared" si="6"/>
        <v>47500</v>
      </c>
      <c r="EB12" s="341">
        <f t="shared" si="6"/>
        <v>0</v>
      </c>
      <c r="EC12" s="341">
        <f t="shared" si="6"/>
        <v>0</v>
      </c>
      <c r="ED12" s="341">
        <f t="shared" si="6"/>
        <v>0</v>
      </c>
      <c r="EE12" s="341">
        <f t="shared" si="6"/>
        <v>0</v>
      </c>
      <c r="EF12" s="341">
        <f t="shared" si="6"/>
        <v>3</v>
      </c>
      <c r="EG12" s="341">
        <f t="shared" si="6"/>
        <v>109250</v>
      </c>
      <c r="EH12" s="341">
        <f>SUM(EH8:EH11)</f>
        <v>3</v>
      </c>
      <c r="EI12" s="341">
        <f>SUM(EI8:EI11)</f>
        <v>109250</v>
      </c>
      <c r="EJ12" s="341">
        <f>SUM(EJ8:EJ11)</f>
        <v>0</v>
      </c>
      <c r="EK12" s="341">
        <f>SUM(EK8:EK11)</f>
        <v>0</v>
      </c>
      <c r="EL12" s="106"/>
      <c r="EM12" s="384"/>
      <c r="EN12" s="106"/>
      <c r="EO12" s="106"/>
      <c r="EP12" s="106"/>
      <c r="EQ12" s="106"/>
      <c r="ER12" s="106"/>
      <c r="ES12" s="106"/>
    </row>
    <row r="15" spans="1:149">
      <c r="E15" s="558">
        <f>E12/85*100</f>
        <v>128529.41176470587</v>
      </c>
    </row>
    <row r="16" spans="1:149">
      <c r="E16">
        <f>E15*0.85</f>
        <v>109249.99999999999</v>
      </c>
    </row>
    <row r="17" spans="5:5">
      <c r="E17" s="558">
        <f>E15*0.1</f>
        <v>12852.941176470587</v>
      </c>
    </row>
    <row r="18" spans="5:5">
      <c r="E18" s="558">
        <f>E16+E17</f>
        <v>122102.94117647057</v>
      </c>
    </row>
  </sheetData>
  <mergeCells count="42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2"/>
  <sheetViews>
    <sheetView workbookViewId="0">
      <selection activeCell="G12" sqref="G12"/>
    </sheetView>
  </sheetViews>
  <sheetFormatPr defaultRowHeight="15"/>
  <sheetData>
    <row r="1" spans="1:150" ht="18.75">
      <c r="A1" s="619" t="s">
        <v>1050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285"/>
      <c r="M1" s="385"/>
      <c r="N1" s="386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  <c r="CZ1" s="387"/>
      <c r="DA1" s="387"/>
      <c r="DB1" s="387"/>
      <c r="DC1" s="387"/>
      <c r="DD1" s="387"/>
      <c r="DE1" s="387"/>
      <c r="DF1" s="387"/>
      <c r="DG1" s="387"/>
      <c r="DH1" s="387"/>
      <c r="DI1" s="387"/>
      <c r="DJ1" s="387"/>
      <c r="DK1" s="387"/>
      <c r="DL1" s="387"/>
      <c r="DM1" s="387"/>
      <c r="DN1" s="387"/>
      <c r="DO1" s="387"/>
      <c r="DP1" s="620" t="s">
        <v>1051</v>
      </c>
      <c r="DQ1" s="621"/>
      <c r="DR1" s="619"/>
      <c r="DS1" s="619"/>
      <c r="DT1" s="619"/>
      <c r="DU1" s="619"/>
      <c r="DV1" s="619"/>
      <c r="DW1" s="619"/>
      <c r="DX1" s="619"/>
      <c r="DY1" s="619"/>
      <c r="DZ1" s="619"/>
      <c r="EA1" s="619"/>
      <c r="EB1" s="619"/>
      <c r="EC1" s="619"/>
      <c r="ED1" s="619"/>
      <c r="EE1" s="388"/>
      <c r="EF1" s="388"/>
      <c r="EG1" s="388"/>
      <c r="EH1" s="388"/>
      <c r="EI1" s="388"/>
      <c r="EJ1" s="388"/>
      <c r="EK1" s="388"/>
      <c r="EL1" s="388"/>
      <c r="EM1" s="389"/>
      <c r="EN1" s="388"/>
      <c r="EO1" s="388"/>
      <c r="EP1" s="388"/>
      <c r="EQ1" s="388"/>
      <c r="ER1" s="388"/>
      <c r="ES1" s="388"/>
      <c r="ET1" s="388"/>
    </row>
    <row r="2" spans="1:150" ht="19.5" thickBot="1">
      <c r="A2" s="563" t="s">
        <v>1052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283"/>
      <c r="M2" s="283"/>
      <c r="N2" s="284"/>
      <c r="O2" s="283"/>
      <c r="P2" s="283"/>
      <c r="Q2" s="283"/>
      <c r="R2" s="283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48"/>
      <c r="AE2" s="285"/>
      <c r="AF2" s="285"/>
      <c r="AG2" s="285"/>
      <c r="AH2" s="285"/>
      <c r="AI2" s="285"/>
      <c r="AJ2" s="285"/>
      <c r="AK2" s="285"/>
      <c r="AL2" s="285"/>
      <c r="AM2" s="285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86"/>
      <c r="DQ2" s="287"/>
      <c r="DR2" s="249"/>
      <c r="DS2" s="249"/>
      <c r="DT2" s="288" t="s">
        <v>1093</v>
      </c>
      <c r="DU2" s="288"/>
      <c r="DV2" s="249"/>
      <c r="DW2" s="249"/>
      <c r="DX2" s="249"/>
      <c r="DY2" s="249"/>
      <c r="DZ2" s="249"/>
      <c r="EA2" s="249"/>
      <c r="EB2" s="249"/>
      <c r="EC2" s="249"/>
      <c r="ED2" s="249"/>
      <c r="EE2" s="256"/>
      <c r="EF2" s="256"/>
      <c r="EG2" s="256"/>
      <c r="EH2" s="256"/>
      <c r="EI2" s="256"/>
      <c r="EJ2" s="256"/>
      <c r="EK2" s="256"/>
      <c r="EL2" s="256"/>
      <c r="EM2" s="282"/>
      <c r="EN2" s="256"/>
      <c r="EO2" s="256"/>
      <c r="EP2" s="256"/>
      <c r="EQ2" s="256"/>
      <c r="ER2" s="256"/>
      <c r="ES2" s="256"/>
      <c r="ET2" s="256"/>
    </row>
    <row r="3" spans="1:150" ht="16.5" thickBot="1">
      <c r="A3" s="564" t="s">
        <v>1053</v>
      </c>
      <c r="B3" s="566" t="s">
        <v>1094</v>
      </c>
      <c r="C3" s="568" t="s">
        <v>1054</v>
      </c>
      <c r="D3" s="566" t="s">
        <v>1055</v>
      </c>
      <c r="E3" s="566" t="s">
        <v>1056</v>
      </c>
      <c r="F3" s="568" t="s">
        <v>1169</v>
      </c>
      <c r="G3" s="568" t="s">
        <v>1170</v>
      </c>
      <c r="H3" s="566" t="s">
        <v>1057</v>
      </c>
      <c r="I3" s="568" t="s">
        <v>1165</v>
      </c>
      <c r="J3" s="568" t="s">
        <v>1058</v>
      </c>
      <c r="K3" s="566" t="s">
        <v>1059</v>
      </c>
      <c r="L3" s="568" t="s">
        <v>1171</v>
      </c>
      <c r="M3" s="568" t="s">
        <v>1061</v>
      </c>
      <c r="N3" s="578" t="s">
        <v>1172</v>
      </c>
      <c r="O3" s="581" t="s">
        <v>1063</v>
      </c>
      <c r="P3" s="582"/>
      <c r="Q3" s="583"/>
      <c r="R3" s="249"/>
      <c r="S3" s="574" t="s">
        <v>1065</v>
      </c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618"/>
      <c r="AM3" s="575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89"/>
      <c r="DQ3" s="259"/>
      <c r="EM3" s="289"/>
    </row>
    <row r="4" spans="1:150" ht="26.25" thickBot="1">
      <c r="A4" s="565"/>
      <c r="B4" s="567"/>
      <c r="C4" s="569"/>
      <c r="D4" s="567"/>
      <c r="E4" s="567"/>
      <c r="F4" s="569"/>
      <c r="G4" s="569"/>
      <c r="H4" s="567"/>
      <c r="I4" s="569"/>
      <c r="J4" s="569"/>
      <c r="K4" s="567"/>
      <c r="L4" s="569"/>
      <c r="M4" s="569"/>
      <c r="N4" s="579"/>
      <c r="O4" s="584"/>
      <c r="P4" s="585"/>
      <c r="Q4" s="586"/>
      <c r="R4" s="390"/>
      <c r="S4" s="576" t="s">
        <v>878</v>
      </c>
      <c r="T4" s="576"/>
      <c r="U4" s="576"/>
      <c r="V4" s="576"/>
      <c r="W4" s="576"/>
      <c r="X4" s="576"/>
      <c r="Y4" s="576" t="s">
        <v>1066</v>
      </c>
      <c r="Z4" s="576"/>
      <c r="AA4" s="576"/>
      <c r="AB4" s="576"/>
      <c r="AC4" s="576"/>
      <c r="AD4" s="576" t="s">
        <v>929</v>
      </c>
      <c r="AE4" s="576"/>
      <c r="AF4" s="576"/>
      <c r="AG4" s="576"/>
      <c r="AH4" s="576"/>
      <c r="AI4" s="576" t="s">
        <v>1067</v>
      </c>
      <c r="AJ4" s="576"/>
      <c r="AK4" s="576"/>
      <c r="AL4" s="614"/>
      <c r="AM4" s="577"/>
      <c r="AN4" s="576" t="s">
        <v>1068</v>
      </c>
      <c r="AO4" s="576"/>
      <c r="AP4" s="576"/>
      <c r="AQ4" s="614"/>
      <c r="AR4" s="577"/>
      <c r="AS4" s="576" t="s">
        <v>1069</v>
      </c>
      <c r="AT4" s="576"/>
      <c r="AU4" s="576"/>
      <c r="AV4" s="614"/>
      <c r="AW4" s="577"/>
      <c r="AX4" s="576" t="s">
        <v>1070</v>
      </c>
      <c r="AY4" s="576"/>
      <c r="AZ4" s="576"/>
      <c r="BA4" s="614"/>
      <c r="BB4" s="577"/>
      <c r="BC4" s="576" t="s">
        <v>1071</v>
      </c>
      <c r="BD4" s="576"/>
      <c r="BE4" s="576"/>
      <c r="BF4" s="614"/>
      <c r="BG4" s="577"/>
      <c r="BH4" s="576" t="s">
        <v>1072</v>
      </c>
      <c r="BI4" s="576"/>
      <c r="BJ4" s="576"/>
      <c r="BK4" s="614"/>
      <c r="BL4" s="577"/>
      <c r="BM4" s="576" t="s">
        <v>1073</v>
      </c>
      <c r="BN4" s="576"/>
      <c r="BO4" s="576"/>
      <c r="BP4" s="614"/>
      <c r="BQ4" s="577"/>
      <c r="BR4" s="576" t="s">
        <v>1074</v>
      </c>
      <c r="BS4" s="576"/>
      <c r="BT4" s="576"/>
      <c r="BU4" s="614"/>
      <c r="BV4" s="577"/>
      <c r="BW4" s="576" t="s">
        <v>1075</v>
      </c>
      <c r="BX4" s="576"/>
      <c r="BY4" s="576"/>
      <c r="BZ4" s="614"/>
      <c r="CA4" s="577"/>
      <c r="CB4" s="576" t="s">
        <v>1076</v>
      </c>
      <c r="CC4" s="576"/>
      <c r="CD4" s="576"/>
      <c r="CE4" s="614"/>
      <c r="CF4" s="577"/>
      <c r="CG4" s="576" t="s">
        <v>1077</v>
      </c>
      <c r="CH4" s="576"/>
      <c r="CI4" s="576"/>
      <c r="CJ4" s="614"/>
      <c r="CK4" s="577"/>
      <c r="CL4" s="576" t="s">
        <v>1078</v>
      </c>
      <c r="CM4" s="576"/>
      <c r="CN4" s="576"/>
      <c r="CO4" s="614"/>
      <c r="CP4" s="577"/>
      <c r="CQ4" s="576" t="s">
        <v>1079</v>
      </c>
      <c r="CR4" s="576"/>
      <c r="CS4" s="576"/>
      <c r="CT4" s="614"/>
      <c r="CU4" s="577"/>
      <c r="CV4" s="576" t="s">
        <v>1080</v>
      </c>
      <c r="CW4" s="576"/>
      <c r="CX4" s="576"/>
      <c r="CY4" s="614"/>
      <c r="CZ4" s="577"/>
      <c r="DA4" s="576" t="s">
        <v>1081</v>
      </c>
      <c r="DB4" s="576"/>
      <c r="DC4" s="576"/>
      <c r="DD4" s="614"/>
      <c r="DE4" s="577"/>
      <c r="DF4" s="576" t="s">
        <v>1082</v>
      </c>
      <c r="DG4" s="576"/>
      <c r="DH4" s="576"/>
      <c r="DI4" s="614"/>
      <c r="DJ4" s="577"/>
      <c r="DK4" s="576" t="s">
        <v>1083</v>
      </c>
      <c r="DL4" s="576"/>
      <c r="DM4" s="576"/>
      <c r="DN4" s="614"/>
      <c r="DO4" s="577"/>
      <c r="DP4" s="587" t="s">
        <v>1084</v>
      </c>
      <c r="DQ4" s="588"/>
      <c r="DR4" s="588"/>
      <c r="DS4" s="589"/>
      <c r="DT4" s="606" t="s">
        <v>1102</v>
      </c>
      <c r="DU4" s="588"/>
      <c r="DV4" s="588"/>
      <c r="DW4" s="588"/>
      <c r="DX4" s="588"/>
      <c r="DY4" s="588"/>
      <c r="DZ4" s="588"/>
      <c r="EA4" s="588"/>
      <c r="EB4" s="588"/>
      <c r="EC4" s="588"/>
      <c r="ED4" s="588"/>
      <c r="EE4" s="607"/>
      <c r="EF4" s="290"/>
      <c r="EG4" s="290"/>
      <c r="EH4" s="290"/>
      <c r="EI4" s="290"/>
      <c r="EJ4" s="290"/>
      <c r="EK4" s="290"/>
      <c r="EL4" s="290"/>
      <c r="EM4" s="347" t="s">
        <v>1104</v>
      </c>
      <c r="EN4" s="293"/>
      <c r="EO4" s="293"/>
      <c r="EP4" s="293"/>
      <c r="EQ4" s="293"/>
      <c r="ER4" s="293"/>
      <c r="ES4" s="293"/>
      <c r="ET4" s="293"/>
    </row>
    <row r="5" spans="1:150" ht="26.25" thickBot="1">
      <c r="A5" s="565"/>
      <c r="B5" s="567"/>
      <c r="C5" s="570"/>
      <c r="D5" s="567"/>
      <c r="E5" s="567"/>
      <c r="F5" s="570"/>
      <c r="G5" s="570"/>
      <c r="H5" s="567"/>
      <c r="I5" s="570"/>
      <c r="J5" s="570"/>
      <c r="K5" s="567"/>
      <c r="L5" s="570"/>
      <c r="M5" s="569"/>
      <c r="N5" s="580"/>
      <c r="O5" s="262" t="s">
        <v>1085</v>
      </c>
      <c r="P5" s="263" t="s">
        <v>1086</v>
      </c>
      <c r="Q5" s="263" t="s">
        <v>1087</v>
      </c>
      <c r="R5" s="265" t="s">
        <v>1169</v>
      </c>
      <c r="S5" s="264" t="s">
        <v>1088</v>
      </c>
      <c r="T5" s="264" t="s">
        <v>1089</v>
      </c>
      <c r="U5" s="265" t="s">
        <v>1086</v>
      </c>
      <c r="V5" s="265" t="s">
        <v>1087</v>
      </c>
      <c r="W5" s="265" t="s">
        <v>1169</v>
      </c>
      <c r="X5" s="263" t="s">
        <v>1085</v>
      </c>
      <c r="Y5" s="264" t="s">
        <v>1089</v>
      </c>
      <c r="Z5" s="265" t="s">
        <v>1090</v>
      </c>
      <c r="AA5" s="265" t="s">
        <v>1087</v>
      </c>
      <c r="AB5" s="265" t="s">
        <v>1169</v>
      </c>
      <c r="AC5" s="263" t="s">
        <v>1085</v>
      </c>
      <c r="AD5" s="264" t="s">
        <v>1089</v>
      </c>
      <c r="AE5" s="265" t="s">
        <v>1090</v>
      </c>
      <c r="AF5" s="265" t="s">
        <v>1087</v>
      </c>
      <c r="AG5" s="265" t="s">
        <v>1169</v>
      </c>
      <c r="AH5" s="263" t="s">
        <v>1085</v>
      </c>
      <c r="AI5" s="264" t="s">
        <v>1089</v>
      </c>
      <c r="AJ5" s="265" t="s">
        <v>1090</v>
      </c>
      <c r="AK5" s="265" t="s">
        <v>1087</v>
      </c>
      <c r="AL5" s="265" t="s">
        <v>1169</v>
      </c>
      <c r="AM5" s="266" t="s">
        <v>1085</v>
      </c>
      <c r="AN5" s="264" t="s">
        <v>1089</v>
      </c>
      <c r="AO5" s="265" t="s">
        <v>1090</v>
      </c>
      <c r="AP5" s="265" t="s">
        <v>1087</v>
      </c>
      <c r="AQ5" s="265" t="s">
        <v>1169</v>
      </c>
      <c r="AR5" s="266" t="s">
        <v>1085</v>
      </c>
      <c r="AS5" s="264" t="s">
        <v>1089</v>
      </c>
      <c r="AT5" s="265" t="s">
        <v>1090</v>
      </c>
      <c r="AU5" s="265" t="s">
        <v>1087</v>
      </c>
      <c r="AV5" s="265" t="s">
        <v>1169</v>
      </c>
      <c r="AW5" s="266" t="s">
        <v>1085</v>
      </c>
      <c r="AX5" s="264" t="s">
        <v>1089</v>
      </c>
      <c r="AY5" s="265" t="s">
        <v>1090</v>
      </c>
      <c r="AZ5" s="265" t="s">
        <v>1087</v>
      </c>
      <c r="BA5" s="265" t="s">
        <v>1169</v>
      </c>
      <c r="BB5" s="266" t="s">
        <v>1085</v>
      </c>
      <c r="BC5" s="264" t="s">
        <v>1089</v>
      </c>
      <c r="BD5" s="265" t="s">
        <v>1090</v>
      </c>
      <c r="BE5" s="265" t="s">
        <v>1087</v>
      </c>
      <c r="BF5" s="265" t="s">
        <v>1169</v>
      </c>
      <c r="BG5" s="266" t="s">
        <v>1085</v>
      </c>
      <c r="BH5" s="264" t="s">
        <v>1089</v>
      </c>
      <c r="BI5" s="265" t="s">
        <v>1090</v>
      </c>
      <c r="BJ5" s="265" t="s">
        <v>1087</v>
      </c>
      <c r="BK5" s="265" t="s">
        <v>1169</v>
      </c>
      <c r="BL5" s="266" t="s">
        <v>1085</v>
      </c>
      <c r="BM5" s="264" t="s">
        <v>1089</v>
      </c>
      <c r="BN5" s="265" t="s">
        <v>1090</v>
      </c>
      <c r="BO5" s="265" t="s">
        <v>1087</v>
      </c>
      <c r="BP5" s="265" t="s">
        <v>1169</v>
      </c>
      <c r="BQ5" s="266" t="s">
        <v>1085</v>
      </c>
      <c r="BR5" s="264" t="s">
        <v>1089</v>
      </c>
      <c r="BS5" s="265" t="s">
        <v>1090</v>
      </c>
      <c r="BT5" s="265" t="s">
        <v>1087</v>
      </c>
      <c r="BU5" s="265" t="s">
        <v>1169</v>
      </c>
      <c r="BV5" s="266" t="s">
        <v>1085</v>
      </c>
      <c r="BW5" s="264" t="s">
        <v>1089</v>
      </c>
      <c r="BX5" s="265" t="s">
        <v>1090</v>
      </c>
      <c r="BY5" s="265" t="s">
        <v>1087</v>
      </c>
      <c r="BZ5" s="265" t="s">
        <v>1169</v>
      </c>
      <c r="CA5" s="266" t="s">
        <v>1085</v>
      </c>
      <c r="CB5" s="264" t="s">
        <v>1089</v>
      </c>
      <c r="CC5" s="265" t="s">
        <v>1090</v>
      </c>
      <c r="CD5" s="265" t="s">
        <v>1087</v>
      </c>
      <c r="CE5" s="265" t="s">
        <v>1169</v>
      </c>
      <c r="CF5" s="266" t="s">
        <v>1085</v>
      </c>
      <c r="CG5" s="264" t="s">
        <v>1089</v>
      </c>
      <c r="CH5" s="265" t="s">
        <v>1090</v>
      </c>
      <c r="CI5" s="265" t="s">
        <v>1087</v>
      </c>
      <c r="CJ5" s="265" t="s">
        <v>1169</v>
      </c>
      <c r="CK5" s="266" t="s">
        <v>1085</v>
      </c>
      <c r="CL5" s="264" t="s">
        <v>1089</v>
      </c>
      <c r="CM5" s="265" t="s">
        <v>1090</v>
      </c>
      <c r="CN5" s="265" t="s">
        <v>1087</v>
      </c>
      <c r="CO5" s="265" t="s">
        <v>1169</v>
      </c>
      <c r="CP5" s="266" t="s">
        <v>1085</v>
      </c>
      <c r="CQ5" s="264" t="s">
        <v>1089</v>
      </c>
      <c r="CR5" s="265" t="s">
        <v>1090</v>
      </c>
      <c r="CS5" s="265" t="s">
        <v>1087</v>
      </c>
      <c r="CT5" s="265" t="s">
        <v>1169</v>
      </c>
      <c r="CU5" s="266" t="s">
        <v>1085</v>
      </c>
      <c r="CV5" s="264" t="s">
        <v>1089</v>
      </c>
      <c r="CW5" s="265" t="s">
        <v>1090</v>
      </c>
      <c r="CX5" s="265" t="s">
        <v>1087</v>
      </c>
      <c r="CY5" s="265" t="s">
        <v>1169</v>
      </c>
      <c r="CZ5" s="266" t="s">
        <v>1085</v>
      </c>
      <c r="DA5" s="264" t="s">
        <v>1089</v>
      </c>
      <c r="DB5" s="265" t="s">
        <v>1090</v>
      </c>
      <c r="DC5" s="265" t="s">
        <v>1087</v>
      </c>
      <c r="DD5" s="265" t="s">
        <v>1169</v>
      </c>
      <c r="DE5" s="266" t="s">
        <v>1085</v>
      </c>
      <c r="DF5" s="264" t="s">
        <v>1089</v>
      </c>
      <c r="DG5" s="265" t="s">
        <v>1090</v>
      </c>
      <c r="DH5" s="265" t="s">
        <v>1087</v>
      </c>
      <c r="DI5" s="265" t="s">
        <v>1169</v>
      </c>
      <c r="DJ5" s="266" t="s">
        <v>1085</v>
      </c>
      <c r="DK5" s="264" t="s">
        <v>1089</v>
      </c>
      <c r="DL5" s="265" t="s">
        <v>1090</v>
      </c>
      <c r="DM5" s="265" t="s">
        <v>1087</v>
      </c>
      <c r="DN5" s="265" t="s">
        <v>1169</v>
      </c>
      <c r="DO5" s="267" t="s">
        <v>1085</v>
      </c>
      <c r="DP5" s="294" t="s">
        <v>32</v>
      </c>
      <c r="DQ5" s="270" t="s">
        <v>1091</v>
      </c>
      <c r="DR5" s="270" t="s">
        <v>40</v>
      </c>
      <c r="DS5" s="270" t="s">
        <v>1091</v>
      </c>
      <c r="DT5" s="295" t="s">
        <v>1105</v>
      </c>
      <c r="DU5" s="270" t="s">
        <v>1091</v>
      </c>
      <c r="DV5" s="295" t="s">
        <v>1106</v>
      </c>
      <c r="DW5" s="270" t="s">
        <v>1091</v>
      </c>
      <c r="DX5" s="295" t="s">
        <v>1107</v>
      </c>
      <c r="DY5" s="270" t="s">
        <v>1091</v>
      </c>
      <c r="DZ5" s="295" t="s">
        <v>1108</v>
      </c>
      <c r="EA5" s="270" t="s">
        <v>1091</v>
      </c>
      <c r="EB5" s="295" t="s">
        <v>1109</v>
      </c>
      <c r="EC5" s="270" t="s">
        <v>1091</v>
      </c>
      <c r="ED5" s="295" t="s">
        <v>1110</v>
      </c>
      <c r="EE5" s="296" t="s">
        <v>1091</v>
      </c>
      <c r="EF5" s="297" t="s">
        <v>1111</v>
      </c>
      <c r="EG5" s="297" t="s">
        <v>1111</v>
      </c>
      <c r="EH5" s="79" t="s">
        <v>1187</v>
      </c>
      <c r="EI5" s="79" t="s">
        <v>1091</v>
      </c>
      <c r="EJ5" s="79" t="s">
        <v>1188</v>
      </c>
      <c r="EK5" s="79" t="s">
        <v>1091</v>
      </c>
      <c r="EL5" s="79"/>
      <c r="EM5" s="299" t="s">
        <v>31</v>
      </c>
      <c r="EN5" s="300" t="s">
        <v>1114</v>
      </c>
      <c r="EO5" s="300" t="s">
        <v>1115</v>
      </c>
      <c r="EP5" s="300" t="s">
        <v>1114</v>
      </c>
      <c r="EQ5" s="300" t="s">
        <v>79</v>
      </c>
      <c r="ER5" s="300" t="s">
        <v>1114</v>
      </c>
      <c r="ES5" s="300" t="s">
        <v>1116</v>
      </c>
      <c r="ET5" s="300" t="s">
        <v>1117</v>
      </c>
    </row>
    <row r="6" spans="1:150">
      <c r="A6" s="348">
        <v>1</v>
      </c>
      <c r="B6" s="349">
        <v>2</v>
      </c>
      <c r="C6" s="349"/>
      <c r="D6" s="349">
        <v>3</v>
      </c>
      <c r="E6" s="350">
        <v>4</v>
      </c>
      <c r="F6" s="350">
        <v>5</v>
      </c>
      <c r="G6" s="350">
        <v>6</v>
      </c>
      <c r="H6" s="350">
        <v>5</v>
      </c>
      <c r="I6" s="350"/>
      <c r="J6" s="350">
        <v>6</v>
      </c>
      <c r="K6" s="350">
        <v>7</v>
      </c>
      <c r="L6" s="350">
        <v>8</v>
      </c>
      <c r="M6" s="366"/>
      <c r="N6" s="351">
        <v>9</v>
      </c>
      <c r="O6" s="350">
        <v>10</v>
      </c>
      <c r="P6" s="350"/>
      <c r="Q6" s="350"/>
      <c r="R6" s="350">
        <v>11</v>
      </c>
      <c r="S6" s="350">
        <v>6</v>
      </c>
      <c r="T6" s="350">
        <v>7</v>
      </c>
      <c r="U6" s="350">
        <v>8</v>
      </c>
      <c r="V6" s="350">
        <v>9</v>
      </c>
      <c r="W6" s="350"/>
      <c r="X6" s="350">
        <v>10</v>
      </c>
      <c r="Y6" s="350">
        <v>11</v>
      </c>
      <c r="Z6" s="350">
        <v>12</v>
      </c>
      <c r="AA6" s="350">
        <v>13</v>
      </c>
      <c r="AB6" s="350"/>
      <c r="AC6" s="350">
        <v>14</v>
      </c>
      <c r="AD6" s="350">
        <v>15</v>
      </c>
      <c r="AE6" s="350">
        <v>16</v>
      </c>
      <c r="AF6" s="350">
        <v>17</v>
      </c>
      <c r="AG6" s="350"/>
      <c r="AH6" s="350">
        <v>18</v>
      </c>
      <c r="AI6" s="350">
        <v>19</v>
      </c>
      <c r="AJ6" s="350">
        <v>20</v>
      </c>
      <c r="AK6" s="350">
        <v>21</v>
      </c>
      <c r="AL6" s="353"/>
      <c r="AM6" s="352">
        <v>22</v>
      </c>
      <c r="AN6" s="350">
        <v>19</v>
      </c>
      <c r="AO6" s="350">
        <v>20</v>
      </c>
      <c r="AP6" s="350">
        <v>21</v>
      </c>
      <c r="AQ6" s="353"/>
      <c r="AR6" s="352">
        <v>22</v>
      </c>
      <c r="AS6" s="350">
        <v>19</v>
      </c>
      <c r="AT6" s="350">
        <v>20</v>
      </c>
      <c r="AU6" s="350">
        <v>21</v>
      </c>
      <c r="AV6" s="353"/>
      <c r="AW6" s="352">
        <v>22</v>
      </c>
      <c r="AX6" s="350">
        <v>19</v>
      </c>
      <c r="AY6" s="350">
        <v>20</v>
      </c>
      <c r="AZ6" s="350">
        <v>21</v>
      </c>
      <c r="BA6" s="353"/>
      <c r="BB6" s="352">
        <v>22</v>
      </c>
      <c r="BC6" s="350">
        <v>19</v>
      </c>
      <c r="BD6" s="350">
        <v>20</v>
      </c>
      <c r="BE6" s="350">
        <v>21</v>
      </c>
      <c r="BF6" s="353"/>
      <c r="BG6" s="352">
        <v>22</v>
      </c>
      <c r="BH6" s="350">
        <v>19</v>
      </c>
      <c r="BI6" s="350">
        <v>20</v>
      </c>
      <c r="BJ6" s="350">
        <v>21</v>
      </c>
      <c r="BK6" s="353"/>
      <c r="BL6" s="352">
        <v>22</v>
      </c>
      <c r="BM6" s="350">
        <v>19</v>
      </c>
      <c r="BN6" s="350">
        <v>20</v>
      </c>
      <c r="BO6" s="350">
        <v>21</v>
      </c>
      <c r="BP6" s="353"/>
      <c r="BQ6" s="352">
        <v>22</v>
      </c>
      <c r="BR6" s="350">
        <v>19</v>
      </c>
      <c r="BS6" s="350">
        <v>20</v>
      </c>
      <c r="BT6" s="350">
        <v>21</v>
      </c>
      <c r="BU6" s="353"/>
      <c r="BV6" s="352">
        <v>22</v>
      </c>
      <c r="BW6" s="350">
        <v>19</v>
      </c>
      <c r="BX6" s="350">
        <v>20</v>
      </c>
      <c r="BY6" s="350">
        <v>21</v>
      </c>
      <c r="BZ6" s="353"/>
      <c r="CA6" s="352">
        <v>22</v>
      </c>
      <c r="CB6" s="350">
        <v>19</v>
      </c>
      <c r="CC6" s="350">
        <v>20</v>
      </c>
      <c r="CD6" s="350">
        <v>21</v>
      </c>
      <c r="CE6" s="353"/>
      <c r="CF6" s="352">
        <v>22</v>
      </c>
      <c r="CG6" s="350">
        <v>19</v>
      </c>
      <c r="CH6" s="350">
        <v>20</v>
      </c>
      <c r="CI6" s="350">
        <v>21</v>
      </c>
      <c r="CJ6" s="353"/>
      <c r="CK6" s="352">
        <v>22</v>
      </c>
      <c r="CL6" s="350">
        <v>19</v>
      </c>
      <c r="CM6" s="350">
        <v>20</v>
      </c>
      <c r="CN6" s="350">
        <v>21</v>
      </c>
      <c r="CO6" s="353"/>
      <c r="CP6" s="352">
        <v>22</v>
      </c>
      <c r="CQ6" s="350">
        <v>19</v>
      </c>
      <c r="CR6" s="350">
        <v>20</v>
      </c>
      <c r="CS6" s="350">
        <v>21</v>
      </c>
      <c r="CT6" s="353"/>
      <c r="CU6" s="352">
        <v>22</v>
      </c>
      <c r="CV6" s="350">
        <v>19</v>
      </c>
      <c r="CW6" s="350">
        <v>20</v>
      </c>
      <c r="CX6" s="350">
        <v>21</v>
      </c>
      <c r="CY6" s="353"/>
      <c r="CZ6" s="352">
        <v>22</v>
      </c>
      <c r="DA6" s="350">
        <v>19</v>
      </c>
      <c r="DB6" s="350">
        <v>20</v>
      </c>
      <c r="DC6" s="350">
        <v>21</v>
      </c>
      <c r="DD6" s="353"/>
      <c r="DE6" s="352">
        <v>22</v>
      </c>
      <c r="DF6" s="350">
        <v>19</v>
      </c>
      <c r="DG6" s="350">
        <v>20</v>
      </c>
      <c r="DH6" s="350">
        <v>21</v>
      </c>
      <c r="DI6" s="353"/>
      <c r="DJ6" s="352">
        <v>22</v>
      </c>
      <c r="DK6" s="350">
        <v>19</v>
      </c>
      <c r="DL6" s="350">
        <v>20</v>
      </c>
      <c r="DM6" s="350">
        <v>21</v>
      </c>
      <c r="DN6" s="353"/>
      <c r="DO6" s="353">
        <v>22</v>
      </c>
      <c r="DP6" s="308">
        <v>8</v>
      </c>
      <c r="DQ6" s="309">
        <v>9</v>
      </c>
      <c r="DR6" s="309">
        <v>10</v>
      </c>
      <c r="DS6" s="309">
        <v>11</v>
      </c>
      <c r="DT6" s="309">
        <v>12</v>
      </c>
      <c r="DU6" s="309">
        <v>13</v>
      </c>
      <c r="DV6" s="309">
        <v>14</v>
      </c>
      <c r="DW6" s="309">
        <v>15</v>
      </c>
      <c r="DX6" s="309">
        <v>16</v>
      </c>
      <c r="DY6" s="309">
        <v>17</v>
      </c>
      <c r="DZ6" s="309">
        <v>18</v>
      </c>
      <c r="EA6" s="309">
        <v>19</v>
      </c>
      <c r="EB6" s="309">
        <v>20</v>
      </c>
      <c r="EC6" s="309">
        <v>21</v>
      </c>
      <c r="ED6" s="309">
        <v>22</v>
      </c>
      <c r="EE6" s="310">
        <v>23</v>
      </c>
      <c r="EM6" s="289"/>
    </row>
    <row r="7" spans="1:150" ht="26.25" thickBot="1">
      <c r="A7" s="357"/>
      <c r="B7" s="18" t="s">
        <v>1189</v>
      </c>
      <c r="C7" s="18"/>
      <c r="D7" s="313"/>
      <c r="E7" s="314"/>
      <c r="F7" s="314"/>
      <c r="G7" s="314"/>
      <c r="H7" s="314"/>
      <c r="I7" s="315">
        <f t="shared" ref="I7:I12" si="0">SUM(J7-G7/20)</f>
        <v>0</v>
      </c>
      <c r="J7" s="315">
        <f t="shared" ref="J7:J12" si="1">SUM((G7*6*21)/(8*20*100))+(G7/20)</f>
        <v>0</v>
      </c>
      <c r="K7" s="314"/>
      <c r="L7" s="370"/>
      <c r="M7" s="391">
        <f t="shared" ref="M7:M11" si="2">SUM(L7*I7)</f>
        <v>0</v>
      </c>
      <c r="N7" s="315" t="s">
        <v>73</v>
      </c>
      <c r="O7" s="314"/>
      <c r="P7" s="314"/>
      <c r="Q7" s="314"/>
      <c r="R7" s="315" t="s">
        <v>73</v>
      </c>
      <c r="S7" s="314"/>
      <c r="T7" s="314"/>
      <c r="U7" s="314"/>
      <c r="V7" s="314"/>
      <c r="W7" s="314"/>
      <c r="X7" s="319"/>
      <c r="Y7" s="314"/>
      <c r="Z7" s="314"/>
      <c r="AA7" s="320"/>
      <c r="AB7" s="320"/>
      <c r="AC7" s="319"/>
      <c r="AD7" s="314"/>
      <c r="AE7" s="314"/>
      <c r="AF7" s="320"/>
      <c r="AG7" s="320"/>
      <c r="AH7" s="319"/>
      <c r="AI7" s="314"/>
      <c r="AJ7" s="314"/>
      <c r="AK7" s="320"/>
      <c r="AL7" s="371"/>
      <c r="AM7" s="321"/>
      <c r="AN7" s="317"/>
      <c r="AO7" s="314"/>
      <c r="AP7" s="322"/>
      <c r="AQ7" s="322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25"/>
      <c r="EF7" s="323"/>
      <c r="EG7" s="323"/>
      <c r="EH7" s="79"/>
      <c r="EI7" s="79"/>
      <c r="EJ7" s="79"/>
      <c r="EK7" s="79"/>
      <c r="EL7" s="79"/>
      <c r="EM7" s="326"/>
      <c r="EN7" s="79"/>
      <c r="EO7" s="79"/>
      <c r="EP7" s="79"/>
      <c r="EQ7" s="79"/>
      <c r="ER7" s="79"/>
      <c r="ES7" s="79"/>
      <c r="ET7" s="79"/>
    </row>
    <row r="8" spans="1:150" ht="38.25">
      <c r="A8" s="392">
        <v>1</v>
      </c>
      <c r="B8" s="393" t="s">
        <v>1190</v>
      </c>
      <c r="C8" s="393" t="s">
        <v>1191</v>
      </c>
      <c r="D8" s="393" t="s">
        <v>1192</v>
      </c>
      <c r="E8" s="394">
        <v>42500</v>
      </c>
      <c r="F8" s="395">
        <v>5000</v>
      </c>
      <c r="G8" s="396">
        <f>SUM(E8:F8)</f>
        <v>47500</v>
      </c>
      <c r="H8" s="314">
        <v>20</v>
      </c>
      <c r="I8" s="315">
        <f t="shared" si="0"/>
        <v>374.0625</v>
      </c>
      <c r="J8" s="315">
        <f t="shared" si="1"/>
        <v>2749.0625</v>
      </c>
      <c r="K8" s="314" t="s">
        <v>1193</v>
      </c>
      <c r="L8" s="370">
        <v>17</v>
      </c>
      <c r="M8" s="391">
        <f t="shared" si="2"/>
        <v>6359.0625</v>
      </c>
      <c r="N8" s="315">
        <f>SUM(L8*J8)</f>
        <v>46734.0625</v>
      </c>
      <c r="O8" s="314">
        <f>SUM(P8:Q8)</f>
        <v>8250</v>
      </c>
      <c r="P8" s="314">
        <f t="shared" ref="P8:R11" si="3">SUM(U8,Z8,AE8,AJ8,AO8,AT8,AY8,BD8,BI8,BN8,BS8,BX8,CC8,CH8,CM8,CR8,CW8,DB8,DG8,DL8)</f>
        <v>7125</v>
      </c>
      <c r="Q8" s="314">
        <f t="shared" si="3"/>
        <v>1125</v>
      </c>
      <c r="R8" s="314">
        <f t="shared" si="3"/>
        <v>0</v>
      </c>
      <c r="S8" s="327" t="s">
        <v>1194</v>
      </c>
      <c r="T8" s="330" t="s">
        <v>1126</v>
      </c>
      <c r="U8" s="314">
        <v>2375</v>
      </c>
      <c r="V8" s="314">
        <v>375</v>
      </c>
      <c r="W8" s="314"/>
      <c r="X8" s="320">
        <f>SUM(U8:W8)</f>
        <v>2750</v>
      </c>
      <c r="Y8" s="330" t="s">
        <v>1126</v>
      </c>
      <c r="Z8" s="314">
        <v>2375</v>
      </c>
      <c r="AA8" s="314">
        <v>375</v>
      </c>
      <c r="AB8" s="314"/>
      <c r="AC8" s="320">
        <f>SUM(Z8:AB8)</f>
        <v>2750</v>
      </c>
      <c r="AD8" s="397">
        <v>40519</v>
      </c>
      <c r="AE8" s="314">
        <v>2375</v>
      </c>
      <c r="AF8" s="314">
        <v>375</v>
      </c>
      <c r="AG8" s="314"/>
      <c r="AH8" s="320">
        <f>SUM(AE8:AG8)</f>
        <v>2750</v>
      </c>
      <c r="AI8" s="314"/>
      <c r="AJ8" s="320"/>
      <c r="AK8" s="314"/>
      <c r="AL8" s="377"/>
      <c r="AM8" s="320">
        <f>SUM(AJ8:AL8)</f>
        <v>0</v>
      </c>
      <c r="AN8" s="317"/>
      <c r="AO8" s="332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4">
        <v>1</v>
      </c>
      <c r="DQ8" s="314">
        <v>47500</v>
      </c>
      <c r="DR8" s="314"/>
      <c r="DS8" s="314"/>
      <c r="DT8" s="314">
        <v>1</v>
      </c>
      <c r="DU8" s="314">
        <v>47500</v>
      </c>
      <c r="DV8" s="314"/>
      <c r="DW8" s="314"/>
      <c r="DX8" s="314"/>
      <c r="DY8" s="314"/>
      <c r="DZ8" s="314"/>
      <c r="EA8" s="314"/>
      <c r="EB8" s="314"/>
      <c r="EC8" s="314"/>
      <c r="ED8" s="314"/>
      <c r="EE8" s="325"/>
      <c r="EF8" s="329">
        <f t="shared" ref="EF8:EG12" si="4">SUM(ED8,EB8,DZ8,DX8,DV8,DT8)</f>
        <v>1</v>
      </c>
      <c r="EG8" s="329">
        <f t="shared" si="4"/>
        <v>47500</v>
      </c>
      <c r="EH8" s="79"/>
      <c r="EI8" s="79"/>
      <c r="EJ8" s="79">
        <v>1</v>
      </c>
      <c r="EK8" s="79">
        <v>47500</v>
      </c>
      <c r="EL8" s="79"/>
      <c r="EM8" s="326">
        <v>1</v>
      </c>
      <c r="EN8" s="79"/>
      <c r="EO8" s="79"/>
      <c r="EP8" s="79"/>
      <c r="EQ8" s="79"/>
      <c r="ER8" s="79"/>
      <c r="ES8" s="79"/>
      <c r="ET8" s="79"/>
    </row>
    <row r="9" spans="1:150" ht="51.75" thickBot="1">
      <c r="A9" s="398">
        <v>2</v>
      </c>
      <c r="B9" s="399" t="s">
        <v>1195</v>
      </c>
      <c r="C9" s="399" t="s">
        <v>1196</v>
      </c>
      <c r="D9" s="399" t="s">
        <v>1197</v>
      </c>
      <c r="E9" s="400">
        <v>34000</v>
      </c>
      <c r="F9" s="401">
        <v>4000</v>
      </c>
      <c r="G9" s="396">
        <f>SUM(E9:F9)</f>
        <v>38000</v>
      </c>
      <c r="H9" s="314">
        <v>20</v>
      </c>
      <c r="I9" s="315">
        <f t="shared" si="0"/>
        <v>299.25</v>
      </c>
      <c r="J9" s="315">
        <f t="shared" si="1"/>
        <v>2199.25</v>
      </c>
      <c r="K9" s="402" t="s">
        <v>1198</v>
      </c>
      <c r="L9" s="370">
        <v>17</v>
      </c>
      <c r="M9" s="391">
        <f t="shared" si="2"/>
        <v>5087.25</v>
      </c>
      <c r="N9" s="315">
        <f>SUM(L9*J9)</f>
        <v>37387.25</v>
      </c>
      <c r="O9" s="314">
        <f>SUM(P9:Q9)</f>
        <v>4400</v>
      </c>
      <c r="P9" s="314">
        <f t="shared" si="3"/>
        <v>3800</v>
      </c>
      <c r="Q9" s="314">
        <f t="shared" si="3"/>
        <v>600</v>
      </c>
      <c r="R9" s="314">
        <f t="shared" si="3"/>
        <v>0</v>
      </c>
      <c r="S9" s="327" t="s">
        <v>1199</v>
      </c>
      <c r="T9" s="330" t="s">
        <v>1126</v>
      </c>
      <c r="U9" s="314">
        <v>1900</v>
      </c>
      <c r="V9" s="314">
        <v>300</v>
      </c>
      <c r="W9" s="314"/>
      <c r="X9" s="320">
        <f>SUM(U9:W9)</f>
        <v>2200</v>
      </c>
      <c r="Y9" s="330" t="s">
        <v>1126</v>
      </c>
      <c r="Z9" s="314">
        <v>1900</v>
      </c>
      <c r="AA9" s="314">
        <v>300</v>
      </c>
      <c r="AB9" s="314"/>
      <c r="AC9" s="320">
        <f>SUM(Z9:AB9)</f>
        <v>2200</v>
      </c>
      <c r="AD9" s="314"/>
      <c r="AE9" s="314"/>
      <c r="AF9" s="314"/>
      <c r="AG9" s="314"/>
      <c r="AH9" s="320">
        <f>SUM(AE9:AG9)</f>
        <v>0</v>
      </c>
      <c r="AI9" s="314"/>
      <c r="AJ9" s="320"/>
      <c r="AK9" s="314"/>
      <c r="AL9" s="377"/>
      <c r="AM9" s="320">
        <f>SUM(AJ9:AL9)</f>
        <v>0</v>
      </c>
      <c r="AN9" s="317"/>
      <c r="AO9" s="332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4">
        <v>1</v>
      </c>
      <c r="DQ9" s="314">
        <v>38000</v>
      </c>
      <c r="DR9" s="314"/>
      <c r="DS9" s="314"/>
      <c r="DT9" s="314"/>
      <c r="DU9" s="314"/>
      <c r="DV9" s="314">
        <v>1</v>
      </c>
      <c r="DW9" s="314">
        <v>38000</v>
      </c>
      <c r="DX9" s="314"/>
      <c r="DY9" s="314"/>
      <c r="DZ9" s="314"/>
      <c r="EA9" s="314"/>
      <c r="EB9" s="314"/>
      <c r="EC9" s="314"/>
      <c r="ED9" s="314"/>
      <c r="EE9" s="325"/>
      <c r="EF9" s="329">
        <f t="shared" si="4"/>
        <v>1</v>
      </c>
      <c r="EG9" s="329">
        <f t="shared" si="4"/>
        <v>38000</v>
      </c>
      <c r="EH9" s="79"/>
      <c r="EI9" s="79"/>
      <c r="EJ9" s="79">
        <v>1</v>
      </c>
      <c r="EK9" s="79">
        <v>38000</v>
      </c>
      <c r="EL9" s="79"/>
      <c r="EM9" s="326">
        <v>1</v>
      </c>
      <c r="EN9" s="79"/>
      <c r="EO9" s="79"/>
      <c r="EP9" s="79"/>
      <c r="EQ9" s="79"/>
      <c r="ER9" s="79"/>
      <c r="ES9" s="79"/>
      <c r="ET9" s="79"/>
    </row>
    <row r="10" spans="1:150" ht="64.5" thickBot="1">
      <c r="A10" s="398">
        <v>3</v>
      </c>
      <c r="B10" s="399" t="s">
        <v>1200</v>
      </c>
      <c r="C10" s="399" t="s">
        <v>1201</v>
      </c>
      <c r="D10" s="399" t="s">
        <v>1202</v>
      </c>
      <c r="E10" s="400">
        <v>42500</v>
      </c>
      <c r="F10" s="401">
        <v>5000</v>
      </c>
      <c r="G10" s="396">
        <f>SUM(E10:F10)</f>
        <v>47500</v>
      </c>
      <c r="H10" s="314">
        <v>20</v>
      </c>
      <c r="I10" s="315">
        <f t="shared" si="0"/>
        <v>374.0625</v>
      </c>
      <c r="J10" s="315">
        <f t="shared" si="1"/>
        <v>2749.0625</v>
      </c>
      <c r="K10" s="402" t="s">
        <v>1203</v>
      </c>
      <c r="L10" s="370">
        <v>17</v>
      </c>
      <c r="M10" s="391">
        <f t="shared" si="2"/>
        <v>6359.0625</v>
      </c>
      <c r="N10" s="315">
        <f>SUM(L10*J10)</f>
        <v>46734.0625</v>
      </c>
      <c r="O10" s="314">
        <f>SUM(P10:Q10)</f>
        <v>8250</v>
      </c>
      <c r="P10" s="314">
        <f t="shared" si="3"/>
        <v>7125</v>
      </c>
      <c r="Q10" s="314">
        <f t="shared" si="3"/>
        <v>1125</v>
      </c>
      <c r="R10" s="314">
        <f t="shared" si="3"/>
        <v>0</v>
      </c>
      <c r="S10" s="327" t="s">
        <v>1194</v>
      </c>
      <c r="T10" s="330" t="s">
        <v>1126</v>
      </c>
      <c r="U10" s="314">
        <v>2375</v>
      </c>
      <c r="V10" s="314">
        <v>375</v>
      </c>
      <c r="W10" s="314"/>
      <c r="X10" s="320">
        <f>SUM(U10:W10)</f>
        <v>2750</v>
      </c>
      <c r="Y10" s="330" t="s">
        <v>1126</v>
      </c>
      <c r="Z10" s="314">
        <v>2375</v>
      </c>
      <c r="AA10" s="314">
        <v>375</v>
      </c>
      <c r="AB10" s="314"/>
      <c r="AC10" s="320">
        <f>SUM(Z10:AB10)</f>
        <v>2750</v>
      </c>
      <c r="AD10" s="314" t="s">
        <v>1126</v>
      </c>
      <c r="AE10" s="314">
        <v>2375</v>
      </c>
      <c r="AF10" s="314">
        <v>375</v>
      </c>
      <c r="AG10" s="314"/>
      <c r="AH10" s="320">
        <f>SUM(AE10:AG10)</f>
        <v>2750</v>
      </c>
      <c r="AI10" s="314"/>
      <c r="AJ10" s="320"/>
      <c r="AK10" s="314"/>
      <c r="AL10" s="377"/>
      <c r="AM10" s="320">
        <f>SUM(AJ10:AL10)</f>
        <v>0</v>
      </c>
      <c r="AN10" s="317"/>
      <c r="AO10" s="332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4">
        <v>1</v>
      </c>
      <c r="DQ10" s="314">
        <v>47500</v>
      </c>
      <c r="DR10" s="314"/>
      <c r="DS10" s="314"/>
      <c r="DT10" s="314">
        <v>1</v>
      </c>
      <c r="DU10" s="314">
        <v>47500</v>
      </c>
      <c r="DV10" s="314"/>
      <c r="DW10" s="314"/>
      <c r="DX10" s="314"/>
      <c r="DY10" s="314"/>
      <c r="DZ10" s="314"/>
      <c r="EA10" s="314"/>
      <c r="EB10" s="314"/>
      <c r="EC10" s="314"/>
      <c r="ED10" s="314"/>
      <c r="EE10" s="325"/>
      <c r="EF10" s="329">
        <f t="shared" si="4"/>
        <v>1</v>
      </c>
      <c r="EG10" s="329">
        <f t="shared" si="4"/>
        <v>47500</v>
      </c>
      <c r="EH10" s="79"/>
      <c r="EI10" s="79"/>
      <c r="EJ10" s="79">
        <v>1</v>
      </c>
      <c r="EK10" s="79">
        <v>47500</v>
      </c>
      <c r="EL10" s="79"/>
      <c r="EM10" s="326">
        <v>1</v>
      </c>
      <c r="EN10" s="79"/>
      <c r="EO10" s="79"/>
      <c r="EP10" s="79"/>
      <c r="EQ10" s="79"/>
      <c r="ER10" s="79"/>
      <c r="ES10" s="79"/>
      <c r="ET10" s="79"/>
    </row>
    <row r="11" spans="1:150">
      <c r="A11" s="357"/>
      <c r="B11" s="313"/>
      <c r="C11" s="313"/>
      <c r="D11" s="313"/>
      <c r="E11" s="314"/>
      <c r="F11" s="314"/>
      <c r="G11" s="396">
        <f>SUM(E11:F11)</f>
        <v>0</v>
      </c>
      <c r="H11" s="314">
        <v>20</v>
      </c>
      <c r="I11" s="315">
        <f t="shared" si="0"/>
        <v>0</v>
      </c>
      <c r="J11" s="315">
        <f t="shared" si="1"/>
        <v>0</v>
      </c>
      <c r="K11" s="314"/>
      <c r="L11" s="370"/>
      <c r="M11" s="391">
        <f t="shared" si="2"/>
        <v>0</v>
      </c>
      <c r="N11" s="315"/>
      <c r="O11" s="314">
        <f>SUM(P11:Q11)</f>
        <v>0</v>
      </c>
      <c r="P11" s="314">
        <f t="shared" si="3"/>
        <v>0</v>
      </c>
      <c r="Q11" s="314">
        <f t="shared" si="3"/>
        <v>0</v>
      </c>
      <c r="R11" s="314">
        <f t="shared" si="3"/>
        <v>0</v>
      </c>
      <c r="S11" s="314"/>
      <c r="T11" s="319"/>
      <c r="U11" s="314"/>
      <c r="V11" s="314"/>
      <c r="W11" s="314"/>
      <c r="X11" s="320">
        <f>SUM(U11:W11)</f>
        <v>0</v>
      </c>
      <c r="Y11" s="319"/>
      <c r="Z11" s="314"/>
      <c r="AA11" s="314"/>
      <c r="AB11" s="314"/>
      <c r="AC11" s="320"/>
      <c r="AD11" s="314"/>
      <c r="AE11" s="314"/>
      <c r="AF11" s="314"/>
      <c r="AG11" s="314"/>
      <c r="AH11" s="314"/>
      <c r="AI11" s="314"/>
      <c r="AJ11" s="320"/>
      <c r="AK11" s="314"/>
      <c r="AL11" s="377"/>
      <c r="AM11" s="378"/>
      <c r="AN11" s="317"/>
      <c r="AO11" s="332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25"/>
      <c r="EF11" s="329">
        <f t="shared" si="4"/>
        <v>0</v>
      </c>
      <c r="EG11" s="329">
        <f t="shared" si="4"/>
        <v>0</v>
      </c>
      <c r="EH11" s="79"/>
      <c r="EI11" s="79"/>
      <c r="EJ11" s="79"/>
      <c r="EK11" s="79"/>
      <c r="EL11" s="79"/>
      <c r="EM11" s="326"/>
      <c r="EN11" s="79"/>
      <c r="EO11" s="79"/>
      <c r="EP11" s="79"/>
      <c r="EQ11" s="79"/>
      <c r="ER11" s="79"/>
      <c r="ES11" s="79"/>
      <c r="ET11" s="79"/>
    </row>
    <row r="12" spans="1:150">
      <c r="A12" s="355"/>
      <c r="B12" s="336" t="s">
        <v>1085</v>
      </c>
      <c r="C12" s="336"/>
      <c r="D12" s="337"/>
      <c r="E12" s="341">
        <f>SUM(E8:E11)</f>
        <v>119000</v>
      </c>
      <c r="F12" s="341">
        <f>SUM(F8:F11)</f>
        <v>14000</v>
      </c>
      <c r="G12" s="341">
        <f>SUM(G8:G11)</f>
        <v>133000</v>
      </c>
      <c r="H12" s="356"/>
      <c r="I12" s="315">
        <f t="shared" si="0"/>
        <v>1047.375</v>
      </c>
      <c r="J12" s="338">
        <f t="shared" si="1"/>
        <v>7697.375</v>
      </c>
      <c r="K12" s="356"/>
      <c r="L12" s="403">
        <f t="shared" ref="L12:V12" si="5">SUM(L8:L11)</f>
        <v>51</v>
      </c>
      <c r="M12" s="338">
        <f t="shared" si="5"/>
        <v>17805.375</v>
      </c>
      <c r="N12" s="338">
        <f t="shared" si="5"/>
        <v>130855.375</v>
      </c>
      <c r="O12" s="341">
        <f t="shared" si="5"/>
        <v>20900</v>
      </c>
      <c r="P12" s="341">
        <f t="shared" si="5"/>
        <v>18050</v>
      </c>
      <c r="Q12" s="341">
        <f t="shared" si="5"/>
        <v>2850</v>
      </c>
      <c r="R12" s="341">
        <f t="shared" si="5"/>
        <v>0</v>
      </c>
      <c r="S12" s="341">
        <f t="shared" si="5"/>
        <v>0</v>
      </c>
      <c r="T12" s="341">
        <f t="shared" si="5"/>
        <v>0</v>
      </c>
      <c r="U12" s="341">
        <f t="shared" si="5"/>
        <v>6650</v>
      </c>
      <c r="V12" s="341">
        <f t="shared" si="5"/>
        <v>1050</v>
      </c>
      <c r="W12" s="341"/>
      <c r="X12" s="341">
        <f>SUM(X8:X11)</f>
        <v>7700</v>
      </c>
      <c r="Y12" s="341">
        <f>SUM(Y8:Y11)</f>
        <v>0</v>
      </c>
      <c r="Z12" s="341">
        <f>SUM(Z8:Z11)</f>
        <v>6650</v>
      </c>
      <c r="AA12" s="341">
        <f>SUM(AA8:AA11)</f>
        <v>1050</v>
      </c>
      <c r="AB12" s="341"/>
      <c r="AC12" s="341">
        <f>SUM(AC8:AC11)</f>
        <v>7700</v>
      </c>
      <c r="AD12" s="341">
        <f>SUM(AD8:AD11)</f>
        <v>40519</v>
      </c>
      <c r="AE12" s="341">
        <f>SUM(AE8:AE11)</f>
        <v>4750</v>
      </c>
      <c r="AF12" s="341">
        <f>SUM(AF8:AF11)</f>
        <v>750</v>
      </c>
      <c r="AG12" s="341"/>
      <c r="AH12" s="341">
        <f>SUM(AH8:AH11)</f>
        <v>5500</v>
      </c>
      <c r="AI12" s="341">
        <f>SUM(AI8:AI11)</f>
        <v>0</v>
      </c>
      <c r="AJ12" s="341">
        <f>SUM(AJ8:AJ11)</f>
        <v>0</v>
      </c>
      <c r="AK12" s="341">
        <f>SUM(AK8:AK11)</f>
        <v>0</v>
      </c>
      <c r="AL12" s="341"/>
      <c r="AM12" s="341">
        <f>SUM(AM8:AM11)</f>
        <v>0</v>
      </c>
      <c r="AN12" s="341">
        <f>SUM(AN8:AN11)</f>
        <v>0</v>
      </c>
      <c r="AO12" s="341">
        <f>SUM(AO8:AO11)</f>
        <v>0</v>
      </c>
      <c r="AP12" s="341">
        <f>SUM(AP8:AP11)</f>
        <v>0</v>
      </c>
      <c r="AQ12" s="341"/>
      <c r="AR12" s="341">
        <f>SUM(AR8:AR11)</f>
        <v>0</v>
      </c>
      <c r="AS12" s="341">
        <f>SUM(AS8:AS11)</f>
        <v>0</v>
      </c>
      <c r="AT12" s="341">
        <f>SUM(AT8:AT11)</f>
        <v>0</v>
      </c>
      <c r="AU12" s="341">
        <f>SUM(AU8:AU11)</f>
        <v>0</v>
      </c>
      <c r="AV12" s="341"/>
      <c r="AW12" s="341">
        <f>SUM(AW8:AW11)</f>
        <v>0</v>
      </c>
      <c r="AX12" s="341">
        <f>SUM(AX8:AX11)</f>
        <v>0</v>
      </c>
      <c r="AY12" s="341">
        <f>SUM(AY8:AY11)</f>
        <v>0</v>
      </c>
      <c r="AZ12" s="341">
        <f>SUM(AZ8:AZ11)</f>
        <v>0</v>
      </c>
      <c r="BA12" s="341"/>
      <c r="BB12" s="341">
        <f>SUM(BB8:BB11)</f>
        <v>0</v>
      </c>
      <c r="BC12" s="341">
        <f>SUM(BC8:BC11)</f>
        <v>0</v>
      </c>
      <c r="BD12" s="341">
        <f>SUM(BD8:BD11)</f>
        <v>0</v>
      </c>
      <c r="BE12" s="341">
        <f>SUM(BE8:BE11)</f>
        <v>0</v>
      </c>
      <c r="BF12" s="341"/>
      <c r="BG12" s="341">
        <f>SUM(BG8:BG11)</f>
        <v>0</v>
      </c>
      <c r="BH12" s="341">
        <f>SUM(BH8:BH11)</f>
        <v>0</v>
      </c>
      <c r="BI12" s="341">
        <f>SUM(BI8:BI11)</f>
        <v>0</v>
      </c>
      <c r="BJ12" s="341">
        <f>SUM(BJ8:BJ11)</f>
        <v>0</v>
      </c>
      <c r="BK12" s="341"/>
      <c r="BL12" s="341">
        <f>SUM(BL8:BL11)</f>
        <v>0</v>
      </c>
      <c r="BM12" s="341">
        <f>SUM(BM8:BM11)</f>
        <v>0</v>
      </c>
      <c r="BN12" s="341">
        <f>SUM(BN8:BN11)</f>
        <v>0</v>
      </c>
      <c r="BO12" s="341">
        <f>SUM(BO8:BO11)</f>
        <v>0</v>
      </c>
      <c r="BP12" s="341"/>
      <c r="BQ12" s="341">
        <f>SUM(BQ8:BQ11)</f>
        <v>0</v>
      </c>
      <c r="BR12" s="341">
        <f>SUM(BR8:BR11)</f>
        <v>0</v>
      </c>
      <c r="BS12" s="341">
        <f>SUM(BS8:BS11)</f>
        <v>0</v>
      </c>
      <c r="BT12" s="341">
        <f>SUM(BT8:BT11)</f>
        <v>0</v>
      </c>
      <c r="BU12" s="341"/>
      <c r="BV12" s="341">
        <f>SUM(BV8:BV11)</f>
        <v>0</v>
      </c>
      <c r="BW12" s="341">
        <f>SUM(BW8:BW11)</f>
        <v>0</v>
      </c>
      <c r="BX12" s="341">
        <f>SUM(BX8:BX11)</f>
        <v>0</v>
      </c>
      <c r="BY12" s="341">
        <f>SUM(BY8:BY11)</f>
        <v>0</v>
      </c>
      <c r="BZ12" s="341"/>
      <c r="CA12" s="341">
        <f>SUM(CA8:CA11)</f>
        <v>0</v>
      </c>
      <c r="CB12" s="341">
        <f>SUM(CB8:CB11)</f>
        <v>0</v>
      </c>
      <c r="CC12" s="341">
        <f>SUM(CC8:CC11)</f>
        <v>0</v>
      </c>
      <c r="CD12" s="341">
        <f>SUM(CD8:CD11)</f>
        <v>0</v>
      </c>
      <c r="CE12" s="341"/>
      <c r="CF12" s="341">
        <f>SUM(CF8:CF11)</f>
        <v>0</v>
      </c>
      <c r="CG12" s="341">
        <f>SUM(CG8:CG11)</f>
        <v>0</v>
      </c>
      <c r="CH12" s="341">
        <f>SUM(CH8:CH11)</f>
        <v>0</v>
      </c>
      <c r="CI12" s="341">
        <f>SUM(CI8:CI11)</f>
        <v>0</v>
      </c>
      <c r="CJ12" s="341"/>
      <c r="CK12" s="341">
        <f>SUM(CK8:CK11)</f>
        <v>0</v>
      </c>
      <c r="CL12" s="341">
        <f>SUM(CL8:CL11)</f>
        <v>0</v>
      </c>
      <c r="CM12" s="341">
        <f>SUM(CM8:CM11)</f>
        <v>0</v>
      </c>
      <c r="CN12" s="341">
        <f>SUM(CN8:CN11)</f>
        <v>0</v>
      </c>
      <c r="CO12" s="341"/>
      <c r="CP12" s="341">
        <f>SUM(CP8:CP11)</f>
        <v>0</v>
      </c>
      <c r="CQ12" s="341">
        <f>SUM(CQ8:CQ11)</f>
        <v>0</v>
      </c>
      <c r="CR12" s="341">
        <f>SUM(CR8:CR11)</f>
        <v>0</v>
      </c>
      <c r="CS12" s="341">
        <f>SUM(CS8:CS11)</f>
        <v>0</v>
      </c>
      <c r="CT12" s="341"/>
      <c r="CU12" s="341">
        <f>SUM(CU8:CU11)</f>
        <v>0</v>
      </c>
      <c r="CV12" s="341">
        <f>SUM(CV8:CV11)</f>
        <v>0</v>
      </c>
      <c r="CW12" s="341">
        <f>SUM(CW8:CW11)</f>
        <v>0</v>
      </c>
      <c r="CX12" s="341">
        <f>SUM(CX8:CX11)</f>
        <v>0</v>
      </c>
      <c r="CY12" s="341"/>
      <c r="CZ12" s="341">
        <f>SUM(CZ8:CZ11)</f>
        <v>0</v>
      </c>
      <c r="DA12" s="341">
        <f>SUM(DA8:DA11)</f>
        <v>0</v>
      </c>
      <c r="DB12" s="341">
        <f>SUM(DB8:DB11)</f>
        <v>0</v>
      </c>
      <c r="DC12" s="341">
        <f>SUM(DC8:DC11)</f>
        <v>0</v>
      </c>
      <c r="DD12" s="341"/>
      <c r="DE12" s="341">
        <f>SUM(DE8:DE11)</f>
        <v>0</v>
      </c>
      <c r="DF12" s="341">
        <f>SUM(DF8:DF11)</f>
        <v>0</v>
      </c>
      <c r="DG12" s="341">
        <f>SUM(DG8:DG11)</f>
        <v>0</v>
      </c>
      <c r="DH12" s="341">
        <f>SUM(DH8:DH11)</f>
        <v>0</v>
      </c>
      <c r="DI12" s="341"/>
      <c r="DJ12" s="341">
        <f>SUM(DJ8:DJ11)</f>
        <v>0</v>
      </c>
      <c r="DK12" s="341">
        <f>SUM(DK8:DK11)</f>
        <v>0</v>
      </c>
      <c r="DL12" s="341">
        <f>SUM(DL8:DL11)</f>
        <v>0</v>
      </c>
      <c r="DM12" s="341">
        <f>SUM(DM8:DM11)</f>
        <v>0</v>
      </c>
      <c r="DN12" s="341"/>
      <c r="DO12" s="341">
        <f t="shared" ref="DO12:EE12" si="6">SUM(DO8:DO11)</f>
        <v>0</v>
      </c>
      <c r="DP12" s="341">
        <f t="shared" si="6"/>
        <v>3</v>
      </c>
      <c r="DQ12" s="341">
        <f t="shared" si="6"/>
        <v>133000</v>
      </c>
      <c r="DR12" s="341">
        <f t="shared" si="6"/>
        <v>0</v>
      </c>
      <c r="DS12" s="341">
        <f t="shared" si="6"/>
        <v>0</v>
      </c>
      <c r="DT12" s="341">
        <f t="shared" si="6"/>
        <v>2</v>
      </c>
      <c r="DU12" s="341">
        <f t="shared" si="6"/>
        <v>95000</v>
      </c>
      <c r="DV12" s="341">
        <f t="shared" si="6"/>
        <v>1</v>
      </c>
      <c r="DW12" s="341">
        <f t="shared" si="6"/>
        <v>38000</v>
      </c>
      <c r="DX12" s="341">
        <f t="shared" si="6"/>
        <v>0</v>
      </c>
      <c r="DY12" s="341">
        <f t="shared" si="6"/>
        <v>0</v>
      </c>
      <c r="DZ12" s="341">
        <f t="shared" si="6"/>
        <v>0</v>
      </c>
      <c r="EA12" s="341">
        <f t="shared" si="6"/>
        <v>0</v>
      </c>
      <c r="EB12" s="341">
        <f t="shared" si="6"/>
        <v>0</v>
      </c>
      <c r="EC12" s="341">
        <f t="shared" si="6"/>
        <v>0</v>
      </c>
      <c r="ED12" s="341">
        <f t="shared" si="6"/>
        <v>0</v>
      </c>
      <c r="EE12" s="341">
        <f t="shared" si="6"/>
        <v>0</v>
      </c>
      <c r="EF12" s="329">
        <f t="shared" si="4"/>
        <v>3</v>
      </c>
      <c r="EG12" s="329">
        <f t="shared" si="4"/>
        <v>133000</v>
      </c>
      <c r="EH12" s="341">
        <f>SUM(EH8:EH11)</f>
        <v>0</v>
      </c>
      <c r="EI12" s="341">
        <f>SUM(EI8:EI11)</f>
        <v>0</v>
      </c>
      <c r="EJ12" s="341">
        <f>SUM(EJ8:EJ11)</f>
        <v>3</v>
      </c>
      <c r="EK12" s="341">
        <f>SUM(EK8:EK11)</f>
        <v>133000</v>
      </c>
      <c r="EM12" s="289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19"/>
  <sheetViews>
    <sheetView topLeftCell="A8" workbookViewId="0">
      <selection activeCell="E19" sqref="E19"/>
    </sheetView>
  </sheetViews>
  <sheetFormatPr defaultRowHeight="15"/>
  <sheetData>
    <row r="1" spans="1:150" ht="18.75">
      <c r="A1" s="622" t="s">
        <v>1050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404"/>
      <c r="M1" s="405"/>
      <c r="N1" s="406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622" t="s">
        <v>1051</v>
      </c>
      <c r="DQ1" s="622"/>
      <c r="DR1" s="622"/>
      <c r="DS1" s="622"/>
      <c r="DT1" s="622"/>
      <c r="DU1" s="622"/>
      <c r="DV1" s="622"/>
      <c r="DW1" s="622"/>
      <c r="DX1" s="622"/>
      <c r="DY1" s="622"/>
      <c r="DZ1" s="622"/>
      <c r="EA1" s="622"/>
      <c r="EB1" s="622"/>
      <c r="EC1" s="622"/>
      <c r="ED1" s="622"/>
      <c r="EE1" s="408"/>
      <c r="EF1" s="408"/>
      <c r="EG1" s="408"/>
      <c r="EH1" s="408"/>
      <c r="EI1" s="408"/>
      <c r="EJ1" s="408"/>
      <c r="EK1" s="408"/>
      <c r="EL1" s="408"/>
      <c r="EM1" s="409"/>
      <c r="EN1" s="408"/>
      <c r="EO1" s="408"/>
      <c r="EP1" s="408"/>
      <c r="EQ1" s="408"/>
      <c r="ER1" s="408"/>
      <c r="ES1" s="408"/>
      <c r="ET1" s="408"/>
    </row>
    <row r="2" spans="1:150" ht="19.5" thickBot="1">
      <c r="A2" s="623" t="s">
        <v>1204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405"/>
      <c r="M2" s="405"/>
      <c r="N2" s="410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11"/>
      <c r="AE2" s="405"/>
      <c r="AF2" s="405"/>
      <c r="AG2" s="405"/>
      <c r="AH2" s="405"/>
      <c r="AI2" s="405"/>
      <c r="AJ2" s="405"/>
      <c r="AK2" s="405"/>
      <c r="AL2" s="405"/>
      <c r="AM2" s="405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2"/>
      <c r="DB2" s="412"/>
      <c r="DC2" s="412"/>
      <c r="DD2" s="412"/>
      <c r="DE2" s="412"/>
      <c r="DF2" s="412"/>
      <c r="DG2" s="412"/>
      <c r="DH2" s="412"/>
      <c r="DI2" s="412"/>
      <c r="DJ2" s="412"/>
      <c r="DK2" s="412"/>
      <c r="DL2" s="412"/>
      <c r="DM2" s="412"/>
      <c r="DN2" s="412"/>
      <c r="DO2" s="412"/>
      <c r="DP2" s="413"/>
      <c r="DQ2" s="412"/>
      <c r="DR2" s="412"/>
      <c r="DS2" s="412"/>
      <c r="DT2" s="414" t="s">
        <v>1093</v>
      </c>
      <c r="DU2" s="414"/>
      <c r="DV2" s="412"/>
      <c r="DW2" s="412"/>
      <c r="DX2" s="412"/>
      <c r="DY2" s="412"/>
      <c r="DZ2" s="412"/>
      <c r="EA2" s="412"/>
      <c r="EB2" s="412"/>
      <c r="EC2" s="412"/>
      <c r="ED2" s="412"/>
      <c r="EE2" s="415"/>
      <c r="EF2" s="415"/>
      <c r="EG2" s="415"/>
      <c r="EH2" s="415"/>
      <c r="EI2" s="415"/>
      <c r="EJ2" s="415"/>
      <c r="EK2" s="415"/>
      <c r="EL2" s="415"/>
      <c r="EM2" s="416"/>
      <c r="EN2" s="415"/>
      <c r="EO2" s="415"/>
      <c r="EP2" s="415"/>
      <c r="EQ2" s="415"/>
      <c r="ER2" s="415"/>
      <c r="ES2" s="415"/>
      <c r="ET2" s="415"/>
    </row>
    <row r="3" spans="1:150" ht="15.75">
      <c r="A3" s="608" t="s">
        <v>1053</v>
      </c>
      <c r="B3" s="600" t="s">
        <v>1094</v>
      </c>
      <c r="C3" s="600" t="s">
        <v>1054</v>
      </c>
      <c r="D3" s="600" t="s">
        <v>1055</v>
      </c>
      <c r="E3" s="600" t="s">
        <v>1056</v>
      </c>
      <c r="F3" s="600" t="s">
        <v>1169</v>
      </c>
      <c r="G3" s="600" t="s">
        <v>1170</v>
      </c>
      <c r="H3" s="568" t="s">
        <v>1165</v>
      </c>
      <c r="I3" s="600" t="s">
        <v>1057</v>
      </c>
      <c r="J3" s="600" t="s">
        <v>1058</v>
      </c>
      <c r="K3" s="600" t="s">
        <v>1059</v>
      </c>
      <c r="L3" s="568" t="s">
        <v>1061</v>
      </c>
      <c r="M3" s="600" t="s">
        <v>1205</v>
      </c>
      <c r="N3" s="624" t="s">
        <v>1206</v>
      </c>
      <c r="O3" s="625" t="s">
        <v>1063</v>
      </c>
      <c r="P3" s="625"/>
      <c r="Q3" s="625"/>
      <c r="R3" s="412"/>
      <c r="S3" s="626" t="s">
        <v>1065</v>
      </c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417"/>
      <c r="DP3" s="418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419"/>
      <c r="EM3" s="384"/>
      <c r="EN3" s="419"/>
      <c r="EO3" s="419"/>
      <c r="EP3" s="419"/>
      <c r="EQ3" s="419"/>
      <c r="ER3" s="419"/>
      <c r="ES3" s="419"/>
      <c r="ET3" s="419"/>
    </row>
    <row r="4" spans="1:150" ht="26.25" thickBot="1">
      <c r="A4" s="565"/>
      <c r="B4" s="567"/>
      <c r="C4" s="600"/>
      <c r="D4" s="567"/>
      <c r="E4" s="567"/>
      <c r="F4" s="600"/>
      <c r="G4" s="600"/>
      <c r="H4" s="569"/>
      <c r="I4" s="567"/>
      <c r="J4" s="600"/>
      <c r="K4" s="567"/>
      <c r="L4" s="569"/>
      <c r="M4" s="600"/>
      <c r="N4" s="579"/>
      <c r="O4" s="625"/>
      <c r="P4" s="625"/>
      <c r="Q4" s="625"/>
      <c r="R4" s="263"/>
      <c r="S4" s="576" t="s">
        <v>878</v>
      </c>
      <c r="T4" s="576"/>
      <c r="U4" s="576"/>
      <c r="V4" s="576"/>
      <c r="W4" s="576"/>
      <c r="X4" s="576"/>
      <c r="Y4" s="576" t="s">
        <v>1066</v>
      </c>
      <c r="Z4" s="576"/>
      <c r="AA4" s="576"/>
      <c r="AB4" s="576"/>
      <c r="AC4" s="576"/>
      <c r="AD4" s="576" t="s">
        <v>929</v>
      </c>
      <c r="AE4" s="576"/>
      <c r="AF4" s="576"/>
      <c r="AG4" s="576"/>
      <c r="AH4" s="576"/>
      <c r="AI4" s="576" t="s">
        <v>1067</v>
      </c>
      <c r="AJ4" s="576"/>
      <c r="AK4" s="576"/>
      <c r="AL4" s="576"/>
      <c r="AM4" s="576"/>
      <c r="AN4" s="576" t="s">
        <v>1068</v>
      </c>
      <c r="AO4" s="576"/>
      <c r="AP4" s="576"/>
      <c r="AQ4" s="576"/>
      <c r="AR4" s="576"/>
      <c r="AS4" s="576" t="s">
        <v>1069</v>
      </c>
      <c r="AT4" s="576"/>
      <c r="AU4" s="576"/>
      <c r="AV4" s="576"/>
      <c r="AW4" s="576"/>
      <c r="AX4" s="576" t="s">
        <v>1070</v>
      </c>
      <c r="AY4" s="576"/>
      <c r="AZ4" s="576"/>
      <c r="BA4" s="576"/>
      <c r="BB4" s="576"/>
      <c r="BC4" s="576" t="s">
        <v>1071</v>
      </c>
      <c r="BD4" s="576"/>
      <c r="BE4" s="576"/>
      <c r="BF4" s="576"/>
      <c r="BG4" s="576"/>
      <c r="BH4" s="576" t="s">
        <v>1072</v>
      </c>
      <c r="BI4" s="576"/>
      <c r="BJ4" s="576"/>
      <c r="BK4" s="576"/>
      <c r="BL4" s="576"/>
      <c r="BM4" s="576" t="s">
        <v>1073</v>
      </c>
      <c r="BN4" s="576"/>
      <c r="BO4" s="576"/>
      <c r="BP4" s="576"/>
      <c r="BQ4" s="576"/>
      <c r="BR4" s="576" t="s">
        <v>1074</v>
      </c>
      <c r="BS4" s="576"/>
      <c r="BT4" s="576"/>
      <c r="BU4" s="576"/>
      <c r="BV4" s="576"/>
      <c r="BW4" s="576" t="s">
        <v>1075</v>
      </c>
      <c r="BX4" s="576"/>
      <c r="BY4" s="576"/>
      <c r="BZ4" s="576"/>
      <c r="CA4" s="576"/>
      <c r="CB4" s="576" t="s">
        <v>1076</v>
      </c>
      <c r="CC4" s="576"/>
      <c r="CD4" s="576"/>
      <c r="CE4" s="576"/>
      <c r="CF4" s="576"/>
      <c r="CG4" s="576" t="s">
        <v>1077</v>
      </c>
      <c r="CH4" s="576"/>
      <c r="CI4" s="576"/>
      <c r="CJ4" s="576"/>
      <c r="CK4" s="576"/>
      <c r="CL4" s="576" t="s">
        <v>1078</v>
      </c>
      <c r="CM4" s="576"/>
      <c r="CN4" s="576"/>
      <c r="CO4" s="576"/>
      <c r="CP4" s="576"/>
      <c r="CQ4" s="576" t="s">
        <v>1079</v>
      </c>
      <c r="CR4" s="576"/>
      <c r="CS4" s="576"/>
      <c r="CT4" s="576"/>
      <c r="CU4" s="576"/>
      <c r="CV4" s="576" t="s">
        <v>1080</v>
      </c>
      <c r="CW4" s="576"/>
      <c r="CX4" s="576"/>
      <c r="CY4" s="576"/>
      <c r="CZ4" s="576"/>
      <c r="DA4" s="576" t="s">
        <v>1081</v>
      </c>
      <c r="DB4" s="576"/>
      <c r="DC4" s="576"/>
      <c r="DD4" s="576"/>
      <c r="DE4" s="576"/>
      <c r="DF4" s="576" t="s">
        <v>1082</v>
      </c>
      <c r="DG4" s="576"/>
      <c r="DH4" s="576"/>
      <c r="DI4" s="576"/>
      <c r="DJ4" s="576"/>
      <c r="DK4" s="576" t="s">
        <v>1083</v>
      </c>
      <c r="DL4" s="576"/>
      <c r="DM4" s="576"/>
      <c r="DN4" s="576"/>
      <c r="DO4" s="576"/>
      <c r="DP4" s="627" t="s">
        <v>1084</v>
      </c>
      <c r="DQ4" s="627"/>
      <c r="DR4" s="627"/>
      <c r="DS4" s="627"/>
      <c r="DT4" s="627" t="s">
        <v>1102</v>
      </c>
      <c r="DU4" s="627"/>
      <c r="DV4" s="627"/>
      <c r="DW4" s="627"/>
      <c r="DX4" s="627"/>
      <c r="DY4" s="627"/>
      <c r="DZ4" s="627"/>
      <c r="EA4" s="627"/>
      <c r="EB4" s="627"/>
      <c r="EC4" s="627"/>
      <c r="ED4" s="627"/>
      <c r="EE4" s="627"/>
      <c r="EF4" s="420"/>
      <c r="EG4" s="420"/>
      <c r="EH4" s="420"/>
      <c r="EI4" s="421" t="s">
        <v>1207</v>
      </c>
      <c r="EJ4" s="313"/>
      <c r="EK4" s="313" t="s">
        <v>1208</v>
      </c>
      <c r="EL4" s="422"/>
      <c r="EM4" s="347" t="s">
        <v>1104</v>
      </c>
      <c r="EN4" s="293"/>
      <c r="EO4" s="293"/>
      <c r="EP4" s="293"/>
      <c r="EQ4" s="293"/>
      <c r="ER4" s="293"/>
      <c r="ES4" s="293"/>
      <c r="ET4" s="293"/>
    </row>
    <row r="5" spans="1:150" ht="26.25" thickBot="1">
      <c r="A5" s="565"/>
      <c r="B5" s="567"/>
      <c r="C5" s="600"/>
      <c r="D5" s="567"/>
      <c r="E5" s="567"/>
      <c r="F5" s="600"/>
      <c r="G5" s="600"/>
      <c r="H5" s="570"/>
      <c r="I5" s="567"/>
      <c r="J5" s="600"/>
      <c r="K5" s="567"/>
      <c r="L5" s="569"/>
      <c r="M5" s="600"/>
      <c r="N5" s="580"/>
      <c r="O5" s="262" t="s">
        <v>1085</v>
      </c>
      <c r="P5" s="263" t="s">
        <v>1086</v>
      </c>
      <c r="Q5" s="263" t="s">
        <v>1087</v>
      </c>
      <c r="R5" s="263" t="s">
        <v>1169</v>
      </c>
      <c r="S5" s="264" t="s">
        <v>1209</v>
      </c>
      <c r="T5" s="264" t="s">
        <v>1089</v>
      </c>
      <c r="U5" s="265" t="s">
        <v>1168</v>
      </c>
      <c r="V5" s="265" t="s">
        <v>1087</v>
      </c>
      <c r="W5" s="265" t="s">
        <v>1169</v>
      </c>
      <c r="X5" s="263" t="s">
        <v>1085</v>
      </c>
      <c r="Y5" s="264" t="s">
        <v>1089</v>
      </c>
      <c r="Z5" s="265" t="s">
        <v>1168</v>
      </c>
      <c r="AA5" s="265" t="s">
        <v>1087</v>
      </c>
      <c r="AB5" s="265" t="s">
        <v>1169</v>
      </c>
      <c r="AC5" s="263" t="s">
        <v>1085</v>
      </c>
      <c r="AD5" s="264" t="s">
        <v>1089</v>
      </c>
      <c r="AE5" s="265" t="s">
        <v>1210</v>
      </c>
      <c r="AF5" s="265" t="s">
        <v>1087</v>
      </c>
      <c r="AG5" s="265" t="s">
        <v>1169</v>
      </c>
      <c r="AH5" s="263" t="s">
        <v>1085</v>
      </c>
      <c r="AI5" s="264" t="s">
        <v>1089</v>
      </c>
      <c r="AJ5" s="265" t="s">
        <v>1210</v>
      </c>
      <c r="AK5" s="265" t="s">
        <v>1087</v>
      </c>
      <c r="AL5" s="265" t="s">
        <v>1169</v>
      </c>
      <c r="AM5" s="263" t="s">
        <v>1085</v>
      </c>
      <c r="AN5" s="264" t="s">
        <v>1089</v>
      </c>
      <c r="AO5" s="265" t="s">
        <v>1210</v>
      </c>
      <c r="AP5" s="265" t="s">
        <v>1087</v>
      </c>
      <c r="AQ5" s="265" t="s">
        <v>1169</v>
      </c>
      <c r="AR5" s="263" t="s">
        <v>1085</v>
      </c>
      <c r="AS5" s="264" t="s">
        <v>1089</v>
      </c>
      <c r="AT5" s="265" t="s">
        <v>1210</v>
      </c>
      <c r="AU5" s="265" t="s">
        <v>1087</v>
      </c>
      <c r="AV5" s="265" t="s">
        <v>1169</v>
      </c>
      <c r="AW5" s="263" t="s">
        <v>1085</v>
      </c>
      <c r="AX5" s="264" t="s">
        <v>1089</v>
      </c>
      <c r="AY5" s="265" t="s">
        <v>1210</v>
      </c>
      <c r="AZ5" s="265" t="s">
        <v>1087</v>
      </c>
      <c r="BA5" s="265" t="s">
        <v>1169</v>
      </c>
      <c r="BB5" s="263" t="s">
        <v>1085</v>
      </c>
      <c r="BC5" s="264" t="s">
        <v>1089</v>
      </c>
      <c r="BD5" s="265" t="s">
        <v>1210</v>
      </c>
      <c r="BE5" s="265" t="s">
        <v>1087</v>
      </c>
      <c r="BF5" s="265" t="s">
        <v>1169</v>
      </c>
      <c r="BG5" s="263" t="s">
        <v>1085</v>
      </c>
      <c r="BH5" s="264" t="s">
        <v>1089</v>
      </c>
      <c r="BI5" s="265" t="s">
        <v>1210</v>
      </c>
      <c r="BJ5" s="265" t="s">
        <v>1087</v>
      </c>
      <c r="BK5" s="265" t="s">
        <v>1169</v>
      </c>
      <c r="BL5" s="263" t="s">
        <v>1085</v>
      </c>
      <c r="BM5" s="264" t="s">
        <v>1089</v>
      </c>
      <c r="BN5" s="265" t="s">
        <v>1210</v>
      </c>
      <c r="BO5" s="265" t="s">
        <v>1087</v>
      </c>
      <c r="BP5" s="265" t="s">
        <v>1169</v>
      </c>
      <c r="BQ5" s="263" t="s">
        <v>1085</v>
      </c>
      <c r="BR5" s="264" t="s">
        <v>1089</v>
      </c>
      <c r="BS5" s="265" t="s">
        <v>1210</v>
      </c>
      <c r="BT5" s="265" t="s">
        <v>1087</v>
      </c>
      <c r="BU5" s="265" t="s">
        <v>1169</v>
      </c>
      <c r="BV5" s="263" t="s">
        <v>1085</v>
      </c>
      <c r="BW5" s="264" t="s">
        <v>1089</v>
      </c>
      <c r="BX5" s="265" t="s">
        <v>1210</v>
      </c>
      <c r="BY5" s="265" t="s">
        <v>1087</v>
      </c>
      <c r="BZ5" s="265" t="s">
        <v>1169</v>
      </c>
      <c r="CA5" s="263" t="s">
        <v>1085</v>
      </c>
      <c r="CB5" s="264" t="s">
        <v>1089</v>
      </c>
      <c r="CC5" s="265" t="s">
        <v>1210</v>
      </c>
      <c r="CD5" s="265" t="s">
        <v>1087</v>
      </c>
      <c r="CE5" s="265" t="s">
        <v>1169</v>
      </c>
      <c r="CF5" s="263" t="s">
        <v>1085</v>
      </c>
      <c r="CG5" s="264" t="s">
        <v>1089</v>
      </c>
      <c r="CH5" s="265" t="s">
        <v>1210</v>
      </c>
      <c r="CI5" s="265" t="s">
        <v>1087</v>
      </c>
      <c r="CJ5" s="265" t="s">
        <v>1169</v>
      </c>
      <c r="CK5" s="263" t="s">
        <v>1085</v>
      </c>
      <c r="CL5" s="264" t="s">
        <v>1089</v>
      </c>
      <c r="CM5" s="265" t="s">
        <v>1210</v>
      </c>
      <c r="CN5" s="265" t="s">
        <v>1087</v>
      </c>
      <c r="CO5" s="265" t="s">
        <v>1169</v>
      </c>
      <c r="CP5" s="263" t="s">
        <v>1085</v>
      </c>
      <c r="CQ5" s="264" t="s">
        <v>1089</v>
      </c>
      <c r="CR5" s="265" t="s">
        <v>1210</v>
      </c>
      <c r="CS5" s="265" t="s">
        <v>1087</v>
      </c>
      <c r="CT5" s="265" t="s">
        <v>1169</v>
      </c>
      <c r="CU5" s="263" t="s">
        <v>1085</v>
      </c>
      <c r="CV5" s="264" t="s">
        <v>1089</v>
      </c>
      <c r="CW5" s="265" t="s">
        <v>1210</v>
      </c>
      <c r="CX5" s="265" t="s">
        <v>1087</v>
      </c>
      <c r="CY5" s="265" t="s">
        <v>1169</v>
      </c>
      <c r="CZ5" s="263" t="s">
        <v>1085</v>
      </c>
      <c r="DA5" s="264" t="s">
        <v>1089</v>
      </c>
      <c r="DB5" s="265" t="s">
        <v>1210</v>
      </c>
      <c r="DC5" s="265" t="s">
        <v>1087</v>
      </c>
      <c r="DD5" s="265" t="s">
        <v>1169</v>
      </c>
      <c r="DE5" s="263" t="s">
        <v>1085</v>
      </c>
      <c r="DF5" s="264" t="s">
        <v>1089</v>
      </c>
      <c r="DG5" s="265" t="s">
        <v>1210</v>
      </c>
      <c r="DH5" s="265" t="s">
        <v>1087</v>
      </c>
      <c r="DI5" s="265" t="s">
        <v>1169</v>
      </c>
      <c r="DJ5" s="263" t="s">
        <v>1085</v>
      </c>
      <c r="DK5" s="264" t="s">
        <v>1089</v>
      </c>
      <c r="DL5" s="265" t="s">
        <v>1210</v>
      </c>
      <c r="DM5" s="265" t="s">
        <v>1087</v>
      </c>
      <c r="DN5" s="265" t="s">
        <v>1169</v>
      </c>
      <c r="DO5" s="267" t="s">
        <v>1085</v>
      </c>
      <c r="DP5" s="418" t="s">
        <v>32</v>
      </c>
      <c r="DQ5" s="423" t="s">
        <v>1091</v>
      </c>
      <c r="DR5" s="423" t="s">
        <v>40</v>
      </c>
      <c r="DS5" s="423" t="s">
        <v>1091</v>
      </c>
      <c r="DT5" s="424" t="s">
        <v>1105</v>
      </c>
      <c r="DU5" s="423" t="s">
        <v>1091</v>
      </c>
      <c r="DV5" s="424" t="s">
        <v>1106</v>
      </c>
      <c r="DW5" s="423" t="s">
        <v>1091</v>
      </c>
      <c r="DX5" s="424" t="s">
        <v>1107</v>
      </c>
      <c r="DY5" s="423" t="s">
        <v>1091</v>
      </c>
      <c r="DZ5" s="424" t="s">
        <v>1108</v>
      </c>
      <c r="EA5" s="423" t="s">
        <v>1091</v>
      </c>
      <c r="EB5" s="424" t="s">
        <v>1109</v>
      </c>
      <c r="EC5" s="423" t="s">
        <v>1091</v>
      </c>
      <c r="ED5" s="424" t="s">
        <v>1110</v>
      </c>
      <c r="EE5" s="423" t="s">
        <v>1091</v>
      </c>
      <c r="EF5" s="425" t="s">
        <v>1111</v>
      </c>
      <c r="EG5" s="425" t="s">
        <v>1111</v>
      </c>
      <c r="EH5" s="86" t="s">
        <v>1187</v>
      </c>
      <c r="EI5" s="86" t="s">
        <v>1091</v>
      </c>
      <c r="EJ5" s="86" t="s">
        <v>1188</v>
      </c>
      <c r="EK5" s="86" t="s">
        <v>1091</v>
      </c>
      <c r="EL5" s="298"/>
      <c r="EM5" s="299" t="s">
        <v>31</v>
      </c>
      <c r="EN5" s="300" t="s">
        <v>1114</v>
      </c>
      <c r="EO5" s="300" t="s">
        <v>1115</v>
      </c>
      <c r="EP5" s="300" t="s">
        <v>1114</v>
      </c>
      <c r="EQ5" s="300" t="s">
        <v>79</v>
      </c>
      <c r="ER5" s="300" t="s">
        <v>1114</v>
      </c>
      <c r="ES5" s="300" t="s">
        <v>1116</v>
      </c>
      <c r="ET5" s="300" t="s">
        <v>1117</v>
      </c>
    </row>
    <row r="6" spans="1:150">
      <c r="A6" s="426">
        <v>1</v>
      </c>
      <c r="B6" s="427">
        <v>2</v>
      </c>
      <c r="C6" s="427"/>
      <c r="D6" s="427">
        <v>3</v>
      </c>
      <c r="E6" s="428">
        <v>4</v>
      </c>
      <c r="F6" s="428">
        <v>5</v>
      </c>
      <c r="G6" s="428">
        <v>6</v>
      </c>
      <c r="H6" s="428"/>
      <c r="I6" s="428">
        <v>5</v>
      </c>
      <c r="J6" s="428">
        <v>6</v>
      </c>
      <c r="K6" s="428">
        <v>7</v>
      </c>
      <c r="L6" s="428"/>
      <c r="M6" s="428">
        <v>8</v>
      </c>
      <c r="N6" s="429">
        <v>9</v>
      </c>
      <c r="O6" s="428">
        <v>10</v>
      </c>
      <c r="P6" s="428"/>
      <c r="Q6" s="428"/>
      <c r="R6" s="428">
        <v>11</v>
      </c>
      <c r="S6" s="428">
        <v>6</v>
      </c>
      <c r="T6" s="428">
        <v>7</v>
      </c>
      <c r="U6" s="428">
        <v>8</v>
      </c>
      <c r="V6" s="428">
        <v>9</v>
      </c>
      <c r="W6" s="428"/>
      <c r="X6" s="428">
        <v>10</v>
      </c>
      <c r="Y6" s="428">
        <v>11</v>
      </c>
      <c r="Z6" s="428">
        <v>12</v>
      </c>
      <c r="AA6" s="428">
        <v>13</v>
      </c>
      <c r="AB6" s="428"/>
      <c r="AC6" s="428">
        <v>14</v>
      </c>
      <c r="AD6" s="428">
        <v>15</v>
      </c>
      <c r="AE6" s="428">
        <v>16</v>
      </c>
      <c r="AF6" s="428">
        <v>17</v>
      </c>
      <c r="AG6" s="428"/>
      <c r="AH6" s="428">
        <v>18</v>
      </c>
      <c r="AI6" s="428">
        <v>19</v>
      </c>
      <c r="AJ6" s="428">
        <v>20</v>
      </c>
      <c r="AK6" s="428">
        <v>21</v>
      </c>
      <c r="AL6" s="428"/>
      <c r="AM6" s="428">
        <v>22</v>
      </c>
      <c r="AN6" s="428">
        <v>19</v>
      </c>
      <c r="AO6" s="428">
        <v>20</v>
      </c>
      <c r="AP6" s="428">
        <v>21</v>
      </c>
      <c r="AQ6" s="428"/>
      <c r="AR6" s="428">
        <v>22</v>
      </c>
      <c r="AS6" s="428">
        <v>19</v>
      </c>
      <c r="AT6" s="428">
        <v>20</v>
      </c>
      <c r="AU6" s="428">
        <v>21</v>
      </c>
      <c r="AV6" s="428"/>
      <c r="AW6" s="428">
        <v>22</v>
      </c>
      <c r="AX6" s="428">
        <v>19</v>
      </c>
      <c r="AY6" s="428">
        <v>20</v>
      </c>
      <c r="AZ6" s="428">
        <v>21</v>
      </c>
      <c r="BA6" s="428"/>
      <c r="BB6" s="428">
        <v>22</v>
      </c>
      <c r="BC6" s="428">
        <v>19</v>
      </c>
      <c r="BD6" s="428">
        <v>20</v>
      </c>
      <c r="BE6" s="428">
        <v>21</v>
      </c>
      <c r="BF6" s="428"/>
      <c r="BG6" s="428">
        <v>22</v>
      </c>
      <c r="BH6" s="428">
        <v>19</v>
      </c>
      <c r="BI6" s="428">
        <v>20</v>
      </c>
      <c r="BJ6" s="428">
        <v>21</v>
      </c>
      <c r="BK6" s="428"/>
      <c r="BL6" s="428">
        <v>22</v>
      </c>
      <c r="BM6" s="428">
        <v>19</v>
      </c>
      <c r="BN6" s="428">
        <v>20</v>
      </c>
      <c r="BO6" s="428">
        <v>21</v>
      </c>
      <c r="BP6" s="428"/>
      <c r="BQ6" s="428">
        <v>22</v>
      </c>
      <c r="BR6" s="428">
        <v>19</v>
      </c>
      <c r="BS6" s="428">
        <v>20</v>
      </c>
      <c r="BT6" s="428">
        <v>21</v>
      </c>
      <c r="BU6" s="428"/>
      <c r="BV6" s="428">
        <v>22</v>
      </c>
      <c r="BW6" s="428">
        <v>19</v>
      </c>
      <c r="BX6" s="428">
        <v>20</v>
      </c>
      <c r="BY6" s="428">
        <v>21</v>
      </c>
      <c r="BZ6" s="428"/>
      <c r="CA6" s="428">
        <v>22</v>
      </c>
      <c r="CB6" s="428">
        <v>19</v>
      </c>
      <c r="CC6" s="428">
        <v>20</v>
      </c>
      <c r="CD6" s="428">
        <v>21</v>
      </c>
      <c r="CE6" s="428"/>
      <c r="CF6" s="428">
        <v>22</v>
      </c>
      <c r="CG6" s="428">
        <v>19</v>
      </c>
      <c r="CH6" s="428">
        <v>20</v>
      </c>
      <c r="CI6" s="428">
        <v>21</v>
      </c>
      <c r="CJ6" s="428"/>
      <c r="CK6" s="428">
        <v>22</v>
      </c>
      <c r="CL6" s="428">
        <v>19</v>
      </c>
      <c r="CM6" s="428">
        <v>20</v>
      </c>
      <c r="CN6" s="428">
        <v>21</v>
      </c>
      <c r="CO6" s="428"/>
      <c r="CP6" s="428">
        <v>22</v>
      </c>
      <c r="CQ6" s="428">
        <v>19</v>
      </c>
      <c r="CR6" s="428">
        <v>20</v>
      </c>
      <c r="CS6" s="428">
        <v>21</v>
      </c>
      <c r="CT6" s="428"/>
      <c r="CU6" s="428">
        <v>22</v>
      </c>
      <c r="CV6" s="428">
        <v>19</v>
      </c>
      <c r="CW6" s="428">
        <v>20</v>
      </c>
      <c r="CX6" s="428">
        <v>21</v>
      </c>
      <c r="CY6" s="428"/>
      <c r="CZ6" s="428">
        <v>22</v>
      </c>
      <c r="DA6" s="428">
        <v>19</v>
      </c>
      <c r="DB6" s="428">
        <v>20</v>
      </c>
      <c r="DC6" s="428">
        <v>21</v>
      </c>
      <c r="DD6" s="428"/>
      <c r="DE6" s="428">
        <v>22</v>
      </c>
      <c r="DF6" s="428">
        <v>19</v>
      </c>
      <c r="DG6" s="428">
        <v>20</v>
      </c>
      <c r="DH6" s="428">
        <v>21</v>
      </c>
      <c r="DI6" s="428"/>
      <c r="DJ6" s="428">
        <v>22</v>
      </c>
      <c r="DK6" s="428">
        <v>19</v>
      </c>
      <c r="DL6" s="428">
        <v>20</v>
      </c>
      <c r="DM6" s="428">
        <v>21</v>
      </c>
      <c r="DN6" s="428"/>
      <c r="DO6" s="430">
        <v>22</v>
      </c>
      <c r="DP6" s="418">
        <v>8</v>
      </c>
      <c r="DQ6" s="431">
        <v>9</v>
      </c>
      <c r="DR6" s="431">
        <v>10</v>
      </c>
      <c r="DS6" s="431">
        <v>11</v>
      </c>
      <c r="DT6" s="431">
        <v>12</v>
      </c>
      <c r="DU6" s="431">
        <v>13</v>
      </c>
      <c r="DV6" s="431">
        <v>14</v>
      </c>
      <c r="DW6" s="431">
        <v>15</v>
      </c>
      <c r="DX6" s="431">
        <v>16</v>
      </c>
      <c r="DY6" s="431">
        <v>17</v>
      </c>
      <c r="DZ6" s="431">
        <v>18</v>
      </c>
      <c r="EA6" s="431">
        <v>19</v>
      </c>
      <c r="EB6" s="431">
        <v>20</v>
      </c>
      <c r="EC6" s="431">
        <v>21</v>
      </c>
      <c r="ED6" s="431">
        <v>22</v>
      </c>
      <c r="EE6" s="431">
        <v>23</v>
      </c>
      <c r="EF6" s="11"/>
      <c r="EG6" s="11"/>
      <c r="EH6" s="11"/>
      <c r="EI6" s="11"/>
      <c r="EJ6" s="11"/>
      <c r="EK6" s="11"/>
      <c r="EL6" s="419"/>
      <c r="EM6" s="384"/>
      <c r="EN6" s="419"/>
      <c r="EO6" s="419"/>
      <c r="EP6" s="419"/>
      <c r="EQ6" s="419"/>
      <c r="ER6" s="419"/>
      <c r="ES6" s="419"/>
      <c r="ET6" s="419"/>
    </row>
    <row r="7" spans="1:150" ht="26.25" thickBot="1">
      <c r="A7" s="357"/>
      <c r="B7" s="18" t="s">
        <v>1189</v>
      </c>
      <c r="C7" s="18"/>
      <c r="D7" s="313"/>
      <c r="E7" s="314"/>
      <c r="F7" s="314"/>
      <c r="G7" s="314"/>
      <c r="H7" s="315">
        <f t="shared" ref="H7:H14" si="0">SUM((J7-G7/20))</f>
        <v>0</v>
      </c>
      <c r="I7" s="314"/>
      <c r="J7" s="315">
        <f t="shared" ref="J7:J13" si="1">SUM((G7*6*21)/(8*20*100))+(G7/20)</f>
        <v>0</v>
      </c>
      <c r="K7" s="314"/>
      <c r="L7" s="432">
        <f t="shared" ref="L7:L13" si="2">SUM(M7*H7)</f>
        <v>0</v>
      </c>
      <c r="M7" s="370"/>
      <c r="N7" s="315" t="s">
        <v>73</v>
      </c>
      <c r="O7" s="314"/>
      <c r="P7" s="314"/>
      <c r="Q7" s="314"/>
      <c r="R7" s="315" t="s">
        <v>73</v>
      </c>
      <c r="S7" s="314"/>
      <c r="T7" s="314"/>
      <c r="U7" s="314"/>
      <c r="V7" s="314"/>
      <c r="W7" s="314"/>
      <c r="X7" s="319"/>
      <c r="Y7" s="314"/>
      <c r="Z7" s="314"/>
      <c r="AA7" s="320"/>
      <c r="AB7" s="320"/>
      <c r="AC7" s="319"/>
      <c r="AD7" s="314"/>
      <c r="AE7" s="314"/>
      <c r="AF7" s="320"/>
      <c r="AG7" s="320"/>
      <c r="AH7" s="319"/>
      <c r="AI7" s="314"/>
      <c r="AJ7" s="314"/>
      <c r="AK7" s="320"/>
      <c r="AL7" s="320"/>
      <c r="AM7" s="319"/>
      <c r="AN7" s="314"/>
      <c r="AO7" s="314"/>
      <c r="AP7" s="341"/>
      <c r="AQ7" s="341"/>
      <c r="AR7" s="314"/>
      <c r="AS7" s="314"/>
      <c r="AT7" s="314"/>
      <c r="AU7" s="341"/>
      <c r="AV7" s="341"/>
      <c r="AW7" s="314"/>
      <c r="AX7" s="314"/>
      <c r="AY7" s="314"/>
      <c r="AZ7" s="341"/>
      <c r="BA7" s="341"/>
      <c r="BB7" s="314"/>
      <c r="BC7" s="314"/>
      <c r="BD7" s="314"/>
      <c r="BE7" s="341"/>
      <c r="BF7" s="341"/>
      <c r="BG7" s="314"/>
      <c r="BH7" s="314"/>
      <c r="BI7" s="314"/>
      <c r="BJ7" s="341"/>
      <c r="BK7" s="341"/>
      <c r="BL7" s="314"/>
      <c r="BM7" s="314"/>
      <c r="BN7" s="314"/>
      <c r="BO7" s="341"/>
      <c r="BP7" s="341"/>
      <c r="BQ7" s="314"/>
      <c r="BR7" s="314"/>
      <c r="BS7" s="314"/>
      <c r="BT7" s="341"/>
      <c r="BU7" s="341"/>
      <c r="BV7" s="314"/>
      <c r="BW7" s="314"/>
      <c r="BX7" s="314"/>
      <c r="BY7" s="341"/>
      <c r="BZ7" s="341"/>
      <c r="CA7" s="314"/>
      <c r="CB7" s="314"/>
      <c r="CC7" s="314"/>
      <c r="CD7" s="341"/>
      <c r="CE7" s="341"/>
      <c r="CF7" s="314"/>
      <c r="CG7" s="314"/>
      <c r="CH7" s="314"/>
      <c r="CI7" s="341"/>
      <c r="CJ7" s="341"/>
      <c r="CK7" s="314"/>
      <c r="CL7" s="314"/>
      <c r="CM7" s="314"/>
      <c r="CN7" s="341"/>
      <c r="CO7" s="341"/>
      <c r="CP7" s="314"/>
      <c r="CQ7" s="314"/>
      <c r="CR7" s="314"/>
      <c r="CS7" s="341"/>
      <c r="CT7" s="341"/>
      <c r="CU7" s="314"/>
      <c r="CV7" s="314"/>
      <c r="CW7" s="314"/>
      <c r="CX7" s="341"/>
      <c r="CY7" s="341"/>
      <c r="CZ7" s="314"/>
      <c r="DA7" s="314"/>
      <c r="DB7" s="314"/>
      <c r="DC7" s="341"/>
      <c r="DD7" s="341"/>
      <c r="DE7" s="314"/>
      <c r="DF7" s="314"/>
      <c r="DG7" s="314"/>
      <c r="DH7" s="341"/>
      <c r="DI7" s="341"/>
      <c r="DJ7" s="314"/>
      <c r="DK7" s="314"/>
      <c r="DL7" s="314"/>
      <c r="DM7" s="341"/>
      <c r="DN7" s="341"/>
      <c r="DO7" s="377"/>
      <c r="DP7" s="32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433"/>
      <c r="EI7" s="433"/>
      <c r="EJ7" s="433"/>
      <c r="EK7" s="433"/>
      <c r="EL7" s="298"/>
      <c r="EM7" s="326"/>
      <c r="EN7" s="298"/>
      <c r="EO7" s="298"/>
      <c r="EP7" s="298"/>
      <c r="EQ7" s="298"/>
      <c r="ER7" s="298"/>
      <c r="ES7" s="298"/>
      <c r="ET7" s="298"/>
    </row>
    <row r="8" spans="1:150" ht="51.75" thickBot="1">
      <c r="A8" s="434">
        <v>1</v>
      </c>
      <c r="B8" s="435" t="s">
        <v>1211</v>
      </c>
      <c r="C8" s="435" t="s">
        <v>1212</v>
      </c>
      <c r="D8" s="436" t="s">
        <v>1213</v>
      </c>
      <c r="E8" s="437">
        <v>20400</v>
      </c>
      <c r="F8" s="433">
        <v>0</v>
      </c>
      <c r="G8" s="373">
        <f t="shared" ref="G8:G13" si="3">SUM(E8:F8)</f>
        <v>20400</v>
      </c>
      <c r="H8" s="315">
        <f t="shared" si="0"/>
        <v>160.65000000000009</v>
      </c>
      <c r="I8" s="314">
        <v>20</v>
      </c>
      <c r="J8" s="315">
        <f t="shared" si="1"/>
        <v>1180.6500000000001</v>
      </c>
      <c r="K8" s="438" t="s">
        <v>1214</v>
      </c>
      <c r="L8" s="432">
        <f t="shared" si="2"/>
        <v>3213.0000000000018</v>
      </c>
      <c r="M8" s="370">
        <v>20</v>
      </c>
      <c r="N8" s="315">
        <f t="shared" ref="N8:N13" si="4">SUM(M8*J8)</f>
        <v>23613</v>
      </c>
      <c r="O8" s="314">
        <f t="shared" ref="O8:O13" si="5">SUM(P8:Q8)</f>
        <v>15307</v>
      </c>
      <c r="P8" s="314">
        <f t="shared" ref="P8:R13" si="6">SUM(U8,Z8,AE8,AJ8,AO8,AT8,AY8,BD8,BI8,BN8,BS8,BX8,CC8,CH8,CM8,CR8,CW8,DB8,DG8,DL8)</f>
        <v>13220</v>
      </c>
      <c r="Q8" s="314">
        <f t="shared" si="6"/>
        <v>2087</v>
      </c>
      <c r="R8" s="314">
        <f t="shared" si="6"/>
        <v>0</v>
      </c>
      <c r="S8" s="327" t="s">
        <v>1215</v>
      </c>
      <c r="T8" s="330" t="s">
        <v>1126</v>
      </c>
      <c r="U8" s="314">
        <v>2000</v>
      </c>
      <c r="V8" s="314">
        <v>316</v>
      </c>
      <c r="W8" s="314"/>
      <c r="X8" s="320">
        <f t="shared" ref="X8:X13" si="7">SUM(U8:W8)</f>
        <v>2316</v>
      </c>
      <c r="Y8" s="330" t="s">
        <v>1126</v>
      </c>
      <c r="Z8" s="314">
        <v>2040</v>
      </c>
      <c r="AA8" s="314">
        <v>322</v>
      </c>
      <c r="AB8" s="314"/>
      <c r="AC8" s="320">
        <f>SUM(Z8:AB8)</f>
        <v>2362</v>
      </c>
      <c r="AD8" s="314" t="s">
        <v>1126</v>
      </c>
      <c r="AE8" s="314">
        <v>2040</v>
      </c>
      <c r="AF8" s="314">
        <v>322</v>
      </c>
      <c r="AG8" s="314"/>
      <c r="AH8" s="320">
        <f>SUM(AE8:AG8)</f>
        <v>2362</v>
      </c>
      <c r="AI8" s="314" t="s">
        <v>1126</v>
      </c>
      <c r="AJ8" s="320">
        <v>4080</v>
      </c>
      <c r="AK8" s="314">
        <v>644</v>
      </c>
      <c r="AL8" s="314"/>
      <c r="AM8" s="320">
        <f>SUM(AJ8:AL8)</f>
        <v>4724</v>
      </c>
      <c r="AN8" s="330">
        <v>40519</v>
      </c>
      <c r="AO8" s="341">
        <v>1020</v>
      </c>
      <c r="AP8" s="314">
        <v>161</v>
      </c>
      <c r="AQ8" s="314"/>
      <c r="AR8" s="320">
        <f>SUM(AO8:AQ8)</f>
        <v>1181</v>
      </c>
      <c r="AS8" s="330">
        <v>40220</v>
      </c>
      <c r="AT8" s="341">
        <v>2040</v>
      </c>
      <c r="AU8" s="314">
        <v>322</v>
      </c>
      <c r="AV8" s="314"/>
      <c r="AW8" s="320">
        <f>SUM(AT8:AV8)</f>
        <v>2362</v>
      </c>
      <c r="AX8" s="314"/>
      <c r="AY8" s="341"/>
      <c r="AZ8" s="314"/>
      <c r="BA8" s="314"/>
      <c r="BB8" s="314"/>
      <c r="BC8" s="314"/>
      <c r="BD8" s="341"/>
      <c r="BE8" s="314"/>
      <c r="BF8" s="314"/>
      <c r="BG8" s="314"/>
      <c r="BH8" s="314"/>
      <c r="BI8" s="341"/>
      <c r="BJ8" s="314"/>
      <c r="BK8" s="314"/>
      <c r="BL8" s="314"/>
      <c r="BM8" s="314"/>
      <c r="BN8" s="341"/>
      <c r="BO8" s="314"/>
      <c r="BP8" s="314"/>
      <c r="BQ8" s="314"/>
      <c r="BR8" s="314"/>
      <c r="BS8" s="341"/>
      <c r="BT8" s="314"/>
      <c r="BU8" s="314"/>
      <c r="BV8" s="314"/>
      <c r="BW8" s="314"/>
      <c r="BX8" s="341"/>
      <c r="BY8" s="314"/>
      <c r="BZ8" s="314"/>
      <c r="CA8" s="314"/>
      <c r="CB8" s="314"/>
      <c r="CC8" s="341"/>
      <c r="CD8" s="314"/>
      <c r="CE8" s="314"/>
      <c r="CF8" s="314"/>
      <c r="CG8" s="314"/>
      <c r="CH8" s="341"/>
      <c r="CI8" s="314"/>
      <c r="CJ8" s="314"/>
      <c r="CK8" s="314"/>
      <c r="CL8" s="314"/>
      <c r="CM8" s="341"/>
      <c r="CN8" s="314"/>
      <c r="CO8" s="314"/>
      <c r="CP8" s="314"/>
      <c r="CQ8" s="314"/>
      <c r="CR8" s="341"/>
      <c r="CS8" s="314"/>
      <c r="CT8" s="314"/>
      <c r="CU8" s="314"/>
      <c r="CV8" s="314"/>
      <c r="CW8" s="341"/>
      <c r="CX8" s="314"/>
      <c r="CY8" s="314"/>
      <c r="CZ8" s="314"/>
      <c r="DA8" s="314"/>
      <c r="DB8" s="341"/>
      <c r="DC8" s="314"/>
      <c r="DD8" s="314"/>
      <c r="DE8" s="314"/>
      <c r="DF8" s="314"/>
      <c r="DG8" s="341"/>
      <c r="DH8" s="314"/>
      <c r="DI8" s="314"/>
      <c r="DJ8" s="314"/>
      <c r="DK8" s="314"/>
      <c r="DL8" s="341"/>
      <c r="DM8" s="314"/>
      <c r="DN8" s="314"/>
      <c r="DO8" s="377"/>
      <c r="DP8" s="324">
        <v>1</v>
      </c>
      <c r="DQ8" s="314">
        <v>20400</v>
      </c>
      <c r="DR8" s="314"/>
      <c r="DS8" s="314"/>
      <c r="DT8" s="314"/>
      <c r="DU8" s="314"/>
      <c r="DV8" s="314" t="s">
        <v>73</v>
      </c>
      <c r="DW8" s="314" t="s">
        <v>73</v>
      </c>
      <c r="DX8" s="314">
        <v>1</v>
      </c>
      <c r="DY8" s="314">
        <v>20400</v>
      </c>
      <c r="DZ8" s="314"/>
      <c r="EA8" s="314"/>
      <c r="EB8" s="314"/>
      <c r="EC8" s="314"/>
      <c r="ED8" s="314"/>
      <c r="EE8" s="314"/>
      <c r="EF8" s="358">
        <f t="shared" ref="EF8:EG13" si="8">SUM(ED8,EB8,DZ8,DX8,DV8,DT8)</f>
        <v>1</v>
      </c>
      <c r="EG8" s="358">
        <f t="shared" si="8"/>
        <v>20400</v>
      </c>
      <c r="EH8" s="433"/>
      <c r="EI8" s="433"/>
      <c r="EJ8" s="433">
        <v>1</v>
      </c>
      <c r="EK8" s="433">
        <v>20400</v>
      </c>
      <c r="EL8" s="298"/>
      <c r="EM8" s="326">
        <v>1</v>
      </c>
      <c r="EN8" s="298"/>
      <c r="EO8" s="298"/>
      <c r="EP8" s="298"/>
      <c r="EQ8" s="298"/>
      <c r="ER8" s="298"/>
      <c r="ES8" s="298"/>
      <c r="ET8" s="298"/>
    </row>
    <row r="9" spans="1:150" ht="77.25" thickBot="1">
      <c r="A9" s="398">
        <v>2</v>
      </c>
      <c r="B9" s="399" t="s">
        <v>1216</v>
      </c>
      <c r="C9" s="399" t="s">
        <v>1217</v>
      </c>
      <c r="D9" s="439" t="s">
        <v>1218</v>
      </c>
      <c r="E9" s="440">
        <v>25500</v>
      </c>
      <c r="F9" s="433">
        <v>0</v>
      </c>
      <c r="G9" s="373">
        <f t="shared" si="3"/>
        <v>25500</v>
      </c>
      <c r="H9" s="315">
        <f t="shared" si="0"/>
        <v>200.8125</v>
      </c>
      <c r="I9" s="314">
        <v>20</v>
      </c>
      <c r="J9" s="315">
        <f t="shared" si="1"/>
        <v>1475.8125</v>
      </c>
      <c r="K9" s="441" t="s">
        <v>1219</v>
      </c>
      <c r="L9" s="432">
        <f t="shared" si="2"/>
        <v>4016.25</v>
      </c>
      <c r="M9" s="370">
        <v>20</v>
      </c>
      <c r="N9" s="315">
        <f t="shared" si="4"/>
        <v>29516.25</v>
      </c>
      <c r="O9" s="314">
        <f t="shared" si="5"/>
        <v>15918</v>
      </c>
      <c r="P9" s="314">
        <f t="shared" si="6"/>
        <v>13750</v>
      </c>
      <c r="Q9" s="314">
        <f t="shared" si="6"/>
        <v>2168</v>
      </c>
      <c r="R9" s="314">
        <f t="shared" si="6"/>
        <v>0</v>
      </c>
      <c r="S9" s="327" t="s">
        <v>1220</v>
      </c>
      <c r="T9" s="330" t="s">
        <v>1126</v>
      </c>
      <c r="U9" s="314">
        <v>1000</v>
      </c>
      <c r="V9" s="314">
        <v>158</v>
      </c>
      <c r="W9" s="314"/>
      <c r="X9" s="320">
        <f t="shared" si="7"/>
        <v>1158</v>
      </c>
      <c r="Y9" s="330" t="s">
        <v>1126</v>
      </c>
      <c r="Z9" s="314">
        <v>2550</v>
      </c>
      <c r="AA9" s="314">
        <v>402</v>
      </c>
      <c r="AB9" s="314"/>
      <c r="AC9" s="320">
        <f>SUM(Z9:AB9)</f>
        <v>2952</v>
      </c>
      <c r="AD9" s="314" t="s">
        <v>1126</v>
      </c>
      <c r="AE9" s="314">
        <v>7650</v>
      </c>
      <c r="AF9" s="314">
        <v>1206</v>
      </c>
      <c r="AG9" s="314"/>
      <c r="AH9" s="320">
        <f>SUM(AE9:AG9)</f>
        <v>8856</v>
      </c>
      <c r="AI9" s="314" t="s">
        <v>1126</v>
      </c>
      <c r="AJ9" s="320">
        <v>2550</v>
      </c>
      <c r="AK9" s="314">
        <v>402</v>
      </c>
      <c r="AL9" s="314"/>
      <c r="AM9" s="320">
        <f>SUM(AJ9:AL9)</f>
        <v>2952</v>
      </c>
      <c r="AN9" s="314"/>
      <c r="AO9" s="341"/>
      <c r="AP9" s="314"/>
      <c r="AQ9" s="314"/>
      <c r="AR9" s="320">
        <f>SUM(AO9:AQ9)</f>
        <v>0</v>
      </c>
      <c r="AS9" s="314"/>
      <c r="AT9" s="341"/>
      <c r="AU9" s="314"/>
      <c r="AV9" s="314"/>
      <c r="AW9" s="320">
        <f>SUM(AT9:AV9)</f>
        <v>0</v>
      </c>
      <c r="AX9" s="314"/>
      <c r="AY9" s="341"/>
      <c r="AZ9" s="314"/>
      <c r="BA9" s="314"/>
      <c r="BB9" s="314"/>
      <c r="BC9" s="314"/>
      <c r="BD9" s="341"/>
      <c r="BE9" s="314"/>
      <c r="BF9" s="314"/>
      <c r="BG9" s="314"/>
      <c r="BH9" s="314"/>
      <c r="BI9" s="341"/>
      <c r="BJ9" s="314"/>
      <c r="BK9" s="314"/>
      <c r="BL9" s="314"/>
      <c r="BM9" s="314"/>
      <c r="BN9" s="341"/>
      <c r="BO9" s="314"/>
      <c r="BP9" s="314"/>
      <c r="BQ9" s="314"/>
      <c r="BR9" s="314"/>
      <c r="BS9" s="341"/>
      <c r="BT9" s="314"/>
      <c r="BU9" s="314"/>
      <c r="BV9" s="314"/>
      <c r="BW9" s="314"/>
      <c r="BX9" s="341"/>
      <c r="BY9" s="314"/>
      <c r="BZ9" s="314"/>
      <c r="CA9" s="314"/>
      <c r="CB9" s="314"/>
      <c r="CC9" s="341"/>
      <c r="CD9" s="314"/>
      <c r="CE9" s="314"/>
      <c r="CF9" s="314"/>
      <c r="CG9" s="314"/>
      <c r="CH9" s="341"/>
      <c r="CI9" s="314"/>
      <c r="CJ9" s="314"/>
      <c r="CK9" s="314"/>
      <c r="CL9" s="314"/>
      <c r="CM9" s="341"/>
      <c r="CN9" s="314"/>
      <c r="CO9" s="314"/>
      <c r="CP9" s="314"/>
      <c r="CQ9" s="314"/>
      <c r="CR9" s="341"/>
      <c r="CS9" s="314"/>
      <c r="CT9" s="314"/>
      <c r="CU9" s="314"/>
      <c r="CV9" s="314"/>
      <c r="CW9" s="341"/>
      <c r="CX9" s="314"/>
      <c r="CY9" s="314"/>
      <c r="CZ9" s="314"/>
      <c r="DA9" s="314"/>
      <c r="DB9" s="341"/>
      <c r="DC9" s="314"/>
      <c r="DD9" s="314"/>
      <c r="DE9" s="314"/>
      <c r="DF9" s="314"/>
      <c r="DG9" s="341"/>
      <c r="DH9" s="314"/>
      <c r="DI9" s="314"/>
      <c r="DJ9" s="314"/>
      <c r="DK9" s="314"/>
      <c r="DL9" s="341"/>
      <c r="DM9" s="314"/>
      <c r="DN9" s="314"/>
      <c r="DO9" s="377"/>
      <c r="DP9" s="324">
        <v>1</v>
      </c>
      <c r="DQ9" s="314">
        <v>25500</v>
      </c>
      <c r="DR9" s="314"/>
      <c r="DS9" s="314"/>
      <c r="DT9" s="314"/>
      <c r="DU9" s="314"/>
      <c r="DV9" s="314">
        <v>1</v>
      </c>
      <c r="DW9" s="314">
        <v>25500</v>
      </c>
      <c r="DX9" s="314"/>
      <c r="DY9" s="314"/>
      <c r="DZ9" s="314"/>
      <c r="EA9" s="314"/>
      <c r="EB9" s="314"/>
      <c r="EC9" s="314"/>
      <c r="ED9" s="314"/>
      <c r="EE9" s="314"/>
      <c r="EF9" s="358">
        <f t="shared" si="8"/>
        <v>1</v>
      </c>
      <c r="EG9" s="358">
        <f t="shared" si="8"/>
        <v>25500</v>
      </c>
      <c r="EH9" s="433">
        <v>1</v>
      </c>
      <c r="EI9" s="433">
        <v>25500</v>
      </c>
      <c r="EJ9" s="433"/>
      <c r="EK9" s="433"/>
      <c r="EL9" s="298"/>
      <c r="EM9" s="326">
        <v>1</v>
      </c>
      <c r="EN9" s="298"/>
      <c r="EO9" s="298"/>
      <c r="EP9" s="298"/>
      <c r="EQ9" s="298"/>
      <c r="ER9" s="298"/>
      <c r="ES9" s="298"/>
      <c r="ET9" s="298"/>
    </row>
    <row r="10" spans="1:150" ht="51.75" thickBot="1">
      <c r="A10" s="434">
        <v>3</v>
      </c>
      <c r="B10" s="399" t="s">
        <v>1221</v>
      </c>
      <c r="C10" s="399" t="s">
        <v>1222</v>
      </c>
      <c r="D10" s="439" t="s">
        <v>1223</v>
      </c>
      <c r="E10" s="440">
        <v>29750</v>
      </c>
      <c r="F10" s="433">
        <v>0</v>
      </c>
      <c r="G10" s="373">
        <f t="shared" si="3"/>
        <v>29750</v>
      </c>
      <c r="H10" s="315">
        <f t="shared" si="0"/>
        <v>234.28125</v>
      </c>
      <c r="I10" s="314">
        <v>20</v>
      </c>
      <c r="J10" s="315">
        <f t="shared" si="1"/>
        <v>1721.78125</v>
      </c>
      <c r="K10" s="441" t="s">
        <v>1224</v>
      </c>
      <c r="L10" s="432">
        <f t="shared" si="2"/>
        <v>4685.625</v>
      </c>
      <c r="M10" s="370">
        <v>20</v>
      </c>
      <c r="N10" s="315">
        <f t="shared" si="4"/>
        <v>34435.625</v>
      </c>
      <c r="O10" s="314">
        <f t="shared" si="5"/>
        <v>10332</v>
      </c>
      <c r="P10" s="314">
        <f t="shared" si="6"/>
        <v>8928</v>
      </c>
      <c r="Q10" s="314">
        <f t="shared" si="6"/>
        <v>1404</v>
      </c>
      <c r="R10" s="314">
        <f t="shared" si="6"/>
        <v>0</v>
      </c>
      <c r="S10" s="327" t="s">
        <v>1225</v>
      </c>
      <c r="T10" s="330" t="s">
        <v>1126</v>
      </c>
      <c r="U10" s="314">
        <v>1488</v>
      </c>
      <c r="V10" s="314">
        <v>234</v>
      </c>
      <c r="W10" s="314"/>
      <c r="X10" s="320">
        <f t="shared" si="7"/>
        <v>1722</v>
      </c>
      <c r="Y10" s="330" t="s">
        <v>1126</v>
      </c>
      <c r="Z10" s="314">
        <v>4464</v>
      </c>
      <c r="AA10" s="314">
        <v>702</v>
      </c>
      <c r="AB10" s="314"/>
      <c r="AC10" s="320">
        <f>SUM(Z10:AB10)</f>
        <v>5166</v>
      </c>
      <c r="AD10" s="330">
        <v>40519</v>
      </c>
      <c r="AE10" s="314">
        <v>2976</v>
      </c>
      <c r="AF10" s="314">
        <v>468</v>
      </c>
      <c r="AG10" s="314"/>
      <c r="AH10" s="320">
        <f>SUM(AE10:AG10)</f>
        <v>3444</v>
      </c>
      <c r="AI10" s="314"/>
      <c r="AJ10" s="320"/>
      <c r="AK10" s="314"/>
      <c r="AL10" s="314"/>
      <c r="AM10" s="320">
        <f>SUM(AJ10:AL10)</f>
        <v>0</v>
      </c>
      <c r="AN10" s="314"/>
      <c r="AO10" s="341"/>
      <c r="AP10" s="314"/>
      <c r="AQ10" s="314"/>
      <c r="AR10" s="320">
        <f>SUM(AO10:AQ10)</f>
        <v>0</v>
      </c>
      <c r="AS10" s="314"/>
      <c r="AT10" s="341"/>
      <c r="AU10" s="314"/>
      <c r="AV10" s="314"/>
      <c r="AW10" s="320">
        <f>SUM(AT10:AV10)</f>
        <v>0</v>
      </c>
      <c r="AX10" s="314"/>
      <c r="AY10" s="341"/>
      <c r="AZ10" s="314"/>
      <c r="BA10" s="314"/>
      <c r="BB10" s="314"/>
      <c r="BC10" s="314"/>
      <c r="BD10" s="341"/>
      <c r="BE10" s="314"/>
      <c r="BF10" s="314"/>
      <c r="BG10" s="314"/>
      <c r="BH10" s="314"/>
      <c r="BI10" s="341"/>
      <c r="BJ10" s="314"/>
      <c r="BK10" s="314"/>
      <c r="BL10" s="314"/>
      <c r="BM10" s="314"/>
      <c r="BN10" s="341"/>
      <c r="BO10" s="314"/>
      <c r="BP10" s="314"/>
      <c r="BQ10" s="314"/>
      <c r="BR10" s="314"/>
      <c r="BS10" s="341"/>
      <c r="BT10" s="314"/>
      <c r="BU10" s="314"/>
      <c r="BV10" s="314"/>
      <c r="BW10" s="314"/>
      <c r="BX10" s="341"/>
      <c r="BY10" s="314"/>
      <c r="BZ10" s="314"/>
      <c r="CA10" s="314"/>
      <c r="CB10" s="314"/>
      <c r="CC10" s="341"/>
      <c r="CD10" s="314"/>
      <c r="CE10" s="314"/>
      <c r="CF10" s="314"/>
      <c r="CG10" s="314"/>
      <c r="CH10" s="341"/>
      <c r="CI10" s="314"/>
      <c r="CJ10" s="314"/>
      <c r="CK10" s="314"/>
      <c r="CL10" s="314"/>
      <c r="CM10" s="341"/>
      <c r="CN10" s="314"/>
      <c r="CO10" s="314"/>
      <c r="CP10" s="314"/>
      <c r="CQ10" s="314"/>
      <c r="CR10" s="341"/>
      <c r="CS10" s="314"/>
      <c r="CT10" s="314"/>
      <c r="CU10" s="314"/>
      <c r="CV10" s="314"/>
      <c r="CW10" s="341"/>
      <c r="CX10" s="314"/>
      <c r="CY10" s="314"/>
      <c r="CZ10" s="314"/>
      <c r="DA10" s="314"/>
      <c r="DB10" s="341"/>
      <c r="DC10" s="314"/>
      <c r="DD10" s="314"/>
      <c r="DE10" s="314"/>
      <c r="DF10" s="314"/>
      <c r="DG10" s="341"/>
      <c r="DH10" s="314"/>
      <c r="DI10" s="314"/>
      <c r="DJ10" s="314"/>
      <c r="DK10" s="314"/>
      <c r="DL10" s="341"/>
      <c r="DM10" s="314"/>
      <c r="DN10" s="314"/>
      <c r="DO10" s="377"/>
      <c r="DP10" s="324">
        <v>1</v>
      </c>
      <c r="DQ10" s="314">
        <v>29750</v>
      </c>
      <c r="DR10" s="314"/>
      <c r="DS10" s="314"/>
      <c r="DT10" s="314"/>
      <c r="DU10" s="314"/>
      <c r="DV10" s="314"/>
      <c r="DW10" s="314"/>
      <c r="DX10" s="314">
        <v>1</v>
      </c>
      <c r="DY10" s="314">
        <v>29750</v>
      </c>
      <c r="DZ10" s="314"/>
      <c r="EA10" s="314"/>
      <c r="EB10" s="314"/>
      <c r="EC10" s="314"/>
      <c r="ED10" s="314"/>
      <c r="EE10" s="314"/>
      <c r="EF10" s="358">
        <f t="shared" si="8"/>
        <v>1</v>
      </c>
      <c r="EG10" s="358">
        <f t="shared" si="8"/>
        <v>29750</v>
      </c>
      <c r="EH10" s="433">
        <v>1</v>
      </c>
      <c r="EI10" s="433">
        <v>29750</v>
      </c>
      <c r="EJ10" s="433"/>
      <c r="EK10" s="433"/>
      <c r="EL10" s="298"/>
      <c r="EM10" s="326">
        <v>1</v>
      </c>
      <c r="EN10" s="298"/>
      <c r="EO10" s="298"/>
      <c r="EP10" s="298"/>
      <c r="EQ10" s="298"/>
      <c r="ER10" s="298"/>
      <c r="ES10" s="298"/>
      <c r="ET10" s="298"/>
    </row>
    <row r="11" spans="1:150" ht="51.75" thickBot="1">
      <c r="A11" s="398">
        <v>4</v>
      </c>
      <c r="B11" s="399" t="s">
        <v>1226</v>
      </c>
      <c r="C11" s="399" t="s">
        <v>1227</v>
      </c>
      <c r="D11" s="439" t="s">
        <v>87</v>
      </c>
      <c r="E11" s="440">
        <v>20400</v>
      </c>
      <c r="F11" s="314">
        <v>0</v>
      </c>
      <c r="G11" s="373">
        <f t="shared" si="3"/>
        <v>20400</v>
      </c>
      <c r="H11" s="315">
        <f t="shared" si="0"/>
        <v>160.65000000000009</v>
      </c>
      <c r="I11" s="314">
        <v>20</v>
      </c>
      <c r="J11" s="315">
        <f t="shared" si="1"/>
        <v>1180.6500000000001</v>
      </c>
      <c r="K11" s="441" t="s">
        <v>1228</v>
      </c>
      <c r="L11" s="432">
        <f t="shared" si="2"/>
        <v>3213.0000000000018</v>
      </c>
      <c r="M11" s="370">
        <v>20</v>
      </c>
      <c r="N11" s="315">
        <f t="shared" si="4"/>
        <v>23613</v>
      </c>
      <c r="O11" s="314">
        <f t="shared" si="5"/>
        <v>15353</v>
      </c>
      <c r="P11" s="314">
        <f t="shared" si="6"/>
        <v>13220</v>
      </c>
      <c r="Q11" s="314">
        <f t="shared" si="6"/>
        <v>2133</v>
      </c>
      <c r="R11" s="314">
        <f t="shared" si="6"/>
        <v>0</v>
      </c>
      <c r="S11" s="327" t="s">
        <v>1229</v>
      </c>
      <c r="T11" s="330" t="s">
        <v>1126</v>
      </c>
      <c r="U11" s="314">
        <v>2040</v>
      </c>
      <c r="V11" s="314">
        <v>322</v>
      </c>
      <c r="W11" s="314"/>
      <c r="X11" s="320">
        <f t="shared" si="7"/>
        <v>2362</v>
      </c>
      <c r="Y11" s="330" t="s">
        <v>1126</v>
      </c>
      <c r="Z11" s="314">
        <v>2040</v>
      </c>
      <c r="AA11" s="314">
        <v>322</v>
      </c>
      <c r="AB11" s="314"/>
      <c r="AC11" s="320">
        <f>SUM(Z11:AB11)</f>
        <v>2362</v>
      </c>
      <c r="AD11" s="314" t="s">
        <v>1126</v>
      </c>
      <c r="AE11" s="314">
        <v>4080</v>
      </c>
      <c r="AF11" s="314">
        <v>644</v>
      </c>
      <c r="AG11" s="314"/>
      <c r="AH11" s="320">
        <f>SUM(AE11:AG11)</f>
        <v>4724</v>
      </c>
      <c r="AI11" s="314" t="s">
        <v>1126</v>
      </c>
      <c r="AJ11" s="320">
        <v>1000</v>
      </c>
      <c r="AK11" s="314">
        <v>181</v>
      </c>
      <c r="AL11" s="314"/>
      <c r="AM11" s="320">
        <f>SUM(AJ11:AL11)</f>
        <v>1181</v>
      </c>
      <c r="AN11" s="330">
        <v>40519</v>
      </c>
      <c r="AO11" s="341">
        <v>3060</v>
      </c>
      <c r="AP11" s="314">
        <v>483</v>
      </c>
      <c r="AQ11" s="314"/>
      <c r="AR11" s="320">
        <f>SUM(AO11:AQ11)</f>
        <v>3543</v>
      </c>
      <c r="AS11" s="330">
        <v>40220</v>
      </c>
      <c r="AT11" s="341">
        <v>1000</v>
      </c>
      <c r="AU11" s="314">
        <v>181</v>
      </c>
      <c r="AV11" s="314"/>
      <c r="AW11" s="320">
        <f>SUM(AT11:AV11)</f>
        <v>1181</v>
      </c>
      <c r="AX11" s="314"/>
      <c r="AY11" s="341"/>
      <c r="AZ11" s="314"/>
      <c r="BA11" s="314"/>
      <c r="BB11" s="314"/>
      <c r="BC11" s="314"/>
      <c r="BD11" s="341"/>
      <c r="BE11" s="314"/>
      <c r="BF11" s="314"/>
      <c r="BG11" s="314"/>
      <c r="BH11" s="314"/>
      <c r="BI11" s="341"/>
      <c r="BJ11" s="314"/>
      <c r="BK11" s="314"/>
      <c r="BL11" s="314"/>
      <c r="BM11" s="314"/>
      <c r="BN11" s="341"/>
      <c r="BO11" s="314"/>
      <c r="BP11" s="314"/>
      <c r="BQ11" s="314"/>
      <c r="BR11" s="314"/>
      <c r="BS11" s="341"/>
      <c r="BT11" s="314"/>
      <c r="BU11" s="314"/>
      <c r="BV11" s="314"/>
      <c r="BW11" s="314"/>
      <c r="BX11" s="341"/>
      <c r="BY11" s="314"/>
      <c r="BZ11" s="314"/>
      <c r="CA11" s="314"/>
      <c r="CB11" s="314"/>
      <c r="CC11" s="341"/>
      <c r="CD11" s="314"/>
      <c r="CE11" s="314"/>
      <c r="CF11" s="314"/>
      <c r="CG11" s="314"/>
      <c r="CH11" s="341"/>
      <c r="CI11" s="314"/>
      <c r="CJ11" s="314"/>
      <c r="CK11" s="314"/>
      <c r="CL11" s="314"/>
      <c r="CM11" s="341"/>
      <c r="CN11" s="314"/>
      <c r="CO11" s="314"/>
      <c r="CP11" s="314"/>
      <c r="CQ11" s="314"/>
      <c r="CR11" s="341"/>
      <c r="CS11" s="314"/>
      <c r="CT11" s="314"/>
      <c r="CU11" s="314"/>
      <c r="CV11" s="314"/>
      <c r="CW11" s="341"/>
      <c r="CX11" s="314"/>
      <c r="CY11" s="314"/>
      <c r="CZ11" s="314"/>
      <c r="DA11" s="314"/>
      <c r="DB11" s="341"/>
      <c r="DC11" s="314"/>
      <c r="DD11" s="314"/>
      <c r="DE11" s="314"/>
      <c r="DF11" s="314"/>
      <c r="DG11" s="341"/>
      <c r="DH11" s="314"/>
      <c r="DI11" s="314"/>
      <c r="DJ11" s="314"/>
      <c r="DK11" s="314"/>
      <c r="DL11" s="341"/>
      <c r="DM11" s="314"/>
      <c r="DN11" s="314"/>
      <c r="DO11" s="377"/>
      <c r="DP11" s="324"/>
      <c r="DQ11" s="314"/>
      <c r="DR11" s="314">
        <v>1</v>
      </c>
      <c r="DS11" s="314">
        <v>20400</v>
      </c>
      <c r="DT11" s="314"/>
      <c r="DU11" s="314"/>
      <c r="DV11" s="314">
        <v>1</v>
      </c>
      <c r="DW11" s="314">
        <v>20400</v>
      </c>
      <c r="DX11" s="314"/>
      <c r="DY11" s="314"/>
      <c r="DZ11" s="314"/>
      <c r="EA11" s="314"/>
      <c r="EB11" s="314"/>
      <c r="EC11" s="314"/>
      <c r="ED11" s="314"/>
      <c r="EE11" s="314"/>
      <c r="EF11" s="358">
        <f t="shared" si="8"/>
        <v>1</v>
      </c>
      <c r="EG11" s="358">
        <f t="shared" si="8"/>
        <v>20400</v>
      </c>
      <c r="EH11" s="433"/>
      <c r="EI11" s="433"/>
      <c r="EJ11" s="433">
        <v>1</v>
      </c>
      <c r="EK11" s="433">
        <v>20400</v>
      </c>
      <c r="EL11" s="298"/>
      <c r="EM11" s="326">
        <v>1</v>
      </c>
      <c r="EN11" s="298"/>
      <c r="EO11" s="298"/>
      <c r="EP11" s="298"/>
      <c r="EQ11" s="298"/>
      <c r="ER11" s="298"/>
      <c r="ES11" s="298"/>
      <c r="ET11" s="298"/>
    </row>
    <row r="12" spans="1:150">
      <c r="A12" s="357"/>
      <c r="B12" s="313"/>
      <c r="C12" s="313"/>
      <c r="D12" s="313"/>
      <c r="E12" s="314"/>
      <c r="F12" s="314"/>
      <c r="G12" s="373">
        <f t="shared" si="3"/>
        <v>0</v>
      </c>
      <c r="H12" s="315">
        <f t="shared" si="0"/>
        <v>0</v>
      </c>
      <c r="I12" s="314"/>
      <c r="J12" s="315">
        <f t="shared" si="1"/>
        <v>0</v>
      </c>
      <c r="K12" s="314"/>
      <c r="L12" s="432">
        <f t="shared" si="2"/>
        <v>0</v>
      </c>
      <c r="M12" s="370"/>
      <c r="N12" s="315">
        <f t="shared" si="4"/>
        <v>0</v>
      </c>
      <c r="O12" s="314">
        <f t="shared" si="5"/>
        <v>0</v>
      </c>
      <c r="P12" s="314">
        <f t="shared" si="6"/>
        <v>0</v>
      </c>
      <c r="Q12" s="314">
        <f t="shared" si="6"/>
        <v>0</v>
      </c>
      <c r="R12" s="314">
        <f t="shared" si="6"/>
        <v>0</v>
      </c>
      <c r="S12" s="314"/>
      <c r="T12" s="319"/>
      <c r="U12" s="314"/>
      <c r="V12" s="314"/>
      <c r="W12" s="314"/>
      <c r="X12" s="320">
        <f t="shared" si="7"/>
        <v>0</v>
      </c>
      <c r="Y12" s="319"/>
      <c r="Z12" s="314"/>
      <c r="AA12" s="314"/>
      <c r="AB12" s="314"/>
      <c r="AC12" s="320"/>
      <c r="AD12" s="314"/>
      <c r="AE12" s="314"/>
      <c r="AF12" s="314"/>
      <c r="AG12" s="314"/>
      <c r="AH12" s="314"/>
      <c r="AI12" s="314"/>
      <c r="AJ12" s="320"/>
      <c r="AK12" s="314"/>
      <c r="AL12" s="314"/>
      <c r="AM12" s="320">
        <f>SUM(AJ12:AL12)</f>
        <v>0</v>
      </c>
      <c r="AN12" s="314"/>
      <c r="AO12" s="341"/>
      <c r="AP12" s="314"/>
      <c r="AQ12" s="314"/>
      <c r="AR12" s="314"/>
      <c r="AS12" s="314"/>
      <c r="AT12" s="341"/>
      <c r="AU12" s="314"/>
      <c r="AV12" s="314"/>
      <c r="AW12" s="314"/>
      <c r="AX12" s="314"/>
      <c r="AY12" s="341"/>
      <c r="AZ12" s="314"/>
      <c r="BA12" s="314"/>
      <c r="BB12" s="314"/>
      <c r="BC12" s="314"/>
      <c r="BD12" s="341"/>
      <c r="BE12" s="314"/>
      <c r="BF12" s="314"/>
      <c r="BG12" s="314"/>
      <c r="BH12" s="314"/>
      <c r="BI12" s="341"/>
      <c r="BJ12" s="314"/>
      <c r="BK12" s="314"/>
      <c r="BL12" s="314"/>
      <c r="BM12" s="314"/>
      <c r="BN12" s="341"/>
      <c r="BO12" s="314"/>
      <c r="BP12" s="314"/>
      <c r="BQ12" s="314"/>
      <c r="BR12" s="314"/>
      <c r="BS12" s="341"/>
      <c r="BT12" s="314"/>
      <c r="BU12" s="314"/>
      <c r="BV12" s="314"/>
      <c r="BW12" s="314"/>
      <c r="BX12" s="341"/>
      <c r="BY12" s="314"/>
      <c r="BZ12" s="314"/>
      <c r="CA12" s="314"/>
      <c r="CB12" s="314"/>
      <c r="CC12" s="341"/>
      <c r="CD12" s="314"/>
      <c r="CE12" s="314"/>
      <c r="CF12" s="314"/>
      <c r="CG12" s="314"/>
      <c r="CH12" s="341"/>
      <c r="CI12" s="314"/>
      <c r="CJ12" s="314"/>
      <c r="CK12" s="314"/>
      <c r="CL12" s="314"/>
      <c r="CM12" s="341"/>
      <c r="CN12" s="314"/>
      <c r="CO12" s="314"/>
      <c r="CP12" s="314"/>
      <c r="CQ12" s="314"/>
      <c r="CR12" s="341"/>
      <c r="CS12" s="314"/>
      <c r="CT12" s="314"/>
      <c r="CU12" s="314"/>
      <c r="CV12" s="314"/>
      <c r="CW12" s="341"/>
      <c r="CX12" s="314"/>
      <c r="CY12" s="314"/>
      <c r="CZ12" s="314"/>
      <c r="DA12" s="314"/>
      <c r="DB12" s="341"/>
      <c r="DC12" s="314"/>
      <c r="DD12" s="314"/>
      <c r="DE12" s="314"/>
      <c r="DF12" s="314"/>
      <c r="DG12" s="341"/>
      <c r="DH12" s="314"/>
      <c r="DI12" s="314"/>
      <c r="DJ12" s="314"/>
      <c r="DK12" s="314"/>
      <c r="DL12" s="341"/>
      <c r="DM12" s="314"/>
      <c r="DN12" s="314"/>
      <c r="DO12" s="377"/>
      <c r="DP12" s="32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58">
        <f t="shared" si="8"/>
        <v>0</v>
      </c>
      <c r="EG12" s="358">
        <f t="shared" si="8"/>
        <v>0</v>
      </c>
      <c r="EH12" s="433"/>
      <c r="EI12" s="433"/>
      <c r="EJ12" s="433"/>
      <c r="EK12" s="433"/>
      <c r="EL12" s="298"/>
      <c r="EM12" s="326"/>
      <c r="EN12" s="298"/>
      <c r="EO12" s="298"/>
      <c r="EP12" s="298"/>
      <c r="EQ12" s="298"/>
      <c r="ER12" s="298"/>
      <c r="ES12" s="298"/>
      <c r="ET12" s="298"/>
    </row>
    <row r="13" spans="1:150">
      <c r="A13" s="357"/>
      <c r="B13" s="313"/>
      <c r="C13" s="313"/>
      <c r="D13" s="313"/>
      <c r="E13" s="314"/>
      <c r="F13" s="314"/>
      <c r="G13" s="373">
        <f t="shared" si="3"/>
        <v>0</v>
      </c>
      <c r="H13" s="315">
        <f t="shared" si="0"/>
        <v>0</v>
      </c>
      <c r="I13" s="314"/>
      <c r="J13" s="315">
        <f t="shared" si="1"/>
        <v>0</v>
      </c>
      <c r="K13" s="314"/>
      <c r="L13" s="432">
        <f t="shared" si="2"/>
        <v>0</v>
      </c>
      <c r="M13" s="370"/>
      <c r="N13" s="315">
        <f t="shared" si="4"/>
        <v>0</v>
      </c>
      <c r="O13" s="314">
        <f t="shared" si="5"/>
        <v>0</v>
      </c>
      <c r="P13" s="314">
        <f t="shared" si="6"/>
        <v>0</v>
      </c>
      <c r="Q13" s="314">
        <f t="shared" si="6"/>
        <v>0</v>
      </c>
      <c r="R13" s="314">
        <f t="shared" si="6"/>
        <v>0</v>
      </c>
      <c r="S13" s="314"/>
      <c r="T13" s="319"/>
      <c r="U13" s="314"/>
      <c r="V13" s="314"/>
      <c r="W13" s="314"/>
      <c r="X13" s="320">
        <f t="shared" si="7"/>
        <v>0</v>
      </c>
      <c r="Y13" s="319"/>
      <c r="Z13" s="314"/>
      <c r="AA13" s="314"/>
      <c r="AB13" s="314"/>
      <c r="AC13" s="320"/>
      <c r="AD13" s="314"/>
      <c r="AE13" s="314"/>
      <c r="AF13" s="314"/>
      <c r="AG13" s="314"/>
      <c r="AH13" s="314"/>
      <c r="AI13" s="314"/>
      <c r="AJ13" s="320"/>
      <c r="AK13" s="314"/>
      <c r="AL13" s="314"/>
      <c r="AM13" s="314"/>
      <c r="AN13" s="314"/>
      <c r="AO13" s="341"/>
      <c r="AP13" s="314"/>
      <c r="AQ13" s="314"/>
      <c r="AR13" s="314"/>
      <c r="AS13" s="314"/>
      <c r="AT13" s="341"/>
      <c r="AU13" s="314"/>
      <c r="AV13" s="314"/>
      <c r="AW13" s="314"/>
      <c r="AX13" s="314"/>
      <c r="AY13" s="341"/>
      <c r="AZ13" s="314"/>
      <c r="BA13" s="314"/>
      <c r="BB13" s="314"/>
      <c r="BC13" s="314"/>
      <c r="BD13" s="341"/>
      <c r="BE13" s="314"/>
      <c r="BF13" s="314"/>
      <c r="BG13" s="314"/>
      <c r="BH13" s="314"/>
      <c r="BI13" s="341"/>
      <c r="BJ13" s="314"/>
      <c r="BK13" s="314"/>
      <c r="BL13" s="314"/>
      <c r="BM13" s="314"/>
      <c r="BN13" s="341"/>
      <c r="BO13" s="314"/>
      <c r="BP13" s="314"/>
      <c r="BQ13" s="314"/>
      <c r="BR13" s="314"/>
      <c r="BS13" s="341"/>
      <c r="BT13" s="314"/>
      <c r="BU13" s="314"/>
      <c r="BV13" s="314"/>
      <c r="BW13" s="314"/>
      <c r="BX13" s="341"/>
      <c r="BY13" s="314"/>
      <c r="BZ13" s="314"/>
      <c r="CA13" s="314"/>
      <c r="CB13" s="314"/>
      <c r="CC13" s="341"/>
      <c r="CD13" s="314"/>
      <c r="CE13" s="314"/>
      <c r="CF13" s="314"/>
      <c r="CG13" s="314"/>
      <c r="CH13" s="341"/>
      <c r="CI13" s="314"/>
      <c r="CJ13" s="314"/>
      <c r="CK13" s="314"/>
      <c r="CL13" s="314"/>
      <c r="CM13" s="341"/>
      <c r="CN13" s="314"/>
      <c r="CO13" s="314"/>
      <c r="CP13" s="314"/>
      <c r="CQ13" s="314"/>
      <c r="CR13" s="341"/>
      <c r="CS13" s="314"/>
      <c r="CT13" s="314"/>
      <c r="CU13" s="314"/>
      <c r="CV13" s="314"/>
      <c r="CW13" s="341"/>
      <c r="CX13" s="314"/>
      <c r="CY13" s="314"/>
      <c r="CZ13" s="314"/>
      <c r="DA13" s="314"/>
      <c r="DB13" s="341"/>
      <c r="DC13" s="314"/>
      <c r="DD13" s="314"/>
      <c r="DE13" s="314"/>
      <c r="DF13" s="314"/>
      <c r="DG13" s="341"/>
      <c r="DH13" s="314"/>
      <c r="DI13" s="314"/>
      <c r="DJ13" s="314"/>
      <c r="DK13" s="314"/>
      <c r="DL13" s="341"/>
      <c r="DM13" s="314"/>
      <c r="DN13" s="314"/>
      <c r="DO13" s="377"/>
      <c r="DP13" s="32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14"/>
      <c r="EF13" s="358">
        <f t="shared" si="8"/>
        <v>0</v>
      </c>
      <c r="EG13" s="358">
        <f t="shared" si="8"/>
        <v>0</v>
      </c>
      <c r="EH13" s="433"/>
      <c r="EI13" s="433"/>
      <c r="EJ13" s="433"/>
      <c r="EK13" s="433"/>
      <c r="EL13" s="298"/>
      <c r="EM13" s="326"/>
      <c r="EN13" s="298"/>
      <c r="EO13" s="298"/>
      <c r="EP13" s="298"/>
      <c r="EQ13" s="298"/>
      <c r="ER13" s="298"/>
      <c r="ES13" s="298"/>
      <c r="ET13" s="298"/>
    </row>
    <row r="14" spans="1:150">
      <c r="A14" s="379"/>
      <c r="B14" s="336" t="s">
        <v>1085</v>
      </c>
      <c r="C14" s="336"/>
      <c r="D14" s="380"/>
      <c r="E14" s="341">
        <f>SUM(E8:E13)</f>
        <v>96050</v>
      </c>
      <c r="F14" s="341">
        <f>SUM(F8:F13)</f>
        <v>0</v>
      </c>
      <c r="G14" s="341">
        <f>SUM(G8:G13)</f>
        <v>96050</v>
      </c>
      <c r="H14" s="315">
        <f t="shared" si="0"/>
        <v>756.39374999999927</v>
      </c>
      <c r="I14" s="341">
        <f t="shared" ref="I14:AN14" si="9">SUM(I8:I13)</f>
        <v>80</v>
      </c>
      <c r="J14" s="341">
        <f t="shared" si="9"/>
        <v>5558.8937499999993</v>
      </c>
      <c r="K14" s="341">
        <f t="shared" si="9"/>
        <v>0</v>
      </c>
      <c r="L14" s="338">
        <f t="shared" si="9"/>
        <v>15127.875000000004</v>
      </c>
      <c r="M14" s="381">
        <f t="shared" si="9"/>
        <v>80</v>
      </c>
      <c r="N14" s="338">
        <f t="shared" si="9"/>
        <v>111177.875</v>
      </c>
      <c r="O14" s="341">
        <f t="shared" si="9"/>
        <v>56910</v>
      </c>
      <c r="P14" s="341">
        <f t="shared" si="9"/>
        <v>49118</v>
      </c>
      <c r="Q14" s="341">
        <f t="shared" si="9"/>
        <v>7792</v>
      </c>
      <c r="R14" s="341">
        <f t="shared" si="9"/>
        <v>0</v>
      </c>
      <c r="S14" s="341">
        <f t="shared" si="9"/>
        <v>0</v>
      </c>
      <c r="T14" s="341">
        <f t="shared" si="9"/>
        <v>0</v>
      </c>
      <c r="U14" s="341">
        <f t="shared" si="9"/>
        <v>6528</v>
      </c>
      <c r="V14" s="341">
        <f t="shared" si="9"/>
        <v>1030</v>
      </c>
      <c r="W14" s="341">
        <f t="shared" si="9"/>
        <v>0</v>
      </c>
      <c r="X14" s="341">
        <f t="shared" si="9"/>
        <v>7558</v>
      </c>
      <c r="Y14" s="341">
        <f t="shared" si="9"/>
        <v>0</v>
      </c>
      <c r="Z14" s="341">
        <f t="shared" si="9"/>
        <v>11094</v>
      </c>
      <c r="AA14" s="341">
        <f t="shared" si="9"/>
        <v>1748</v>
      </c>
      <c r="AB14" s="341">
        <f t="shared" si="9"/>
        <v>0</v>
      </c>
      <c r="AC14" s="341">
        <f t="shared" si="9"/>
        <v>12842</v>
      </c>
      <c r="AD14" s="341">
        <f t="shared" si="9"/>
        <v>40519</v>
      </c>
      <c r="AE14" s="341">
        <f t="shared" si="9"/>
        <v>16746</v>
      </c>
      <c r="AF14" s="341">
        <f t="shared" si="9"/>
        <v>2640</v>
      </c>
      <c r="AG14" s="341">
        <f t="shared" si="9"/>
        <v>0</v>
      </c>
      <c r="AH14" s="341">
        <f t="shared" si="9"/>
        <v>19386</v>
      </c>
      <c r="AI14" s="341">
        <f t="shared" si="9"/>
        <v>0</v>
      </c>
      <c r="AJ14" s="341">
        <f t="shared" si="9"/>
        <v>7630</v>
      </c>
      <c r="AK14" s="341">
        <f t="shared" si="9"/>
        <v>1227</v>
      </c>
      <c r="AL14" s="341">
        <f t="shared" si="9"/>
        <v>0</v>
      </c>
      <c r="AM14" s="341">
        <f t="shared" si="9"/>
        <v>8857</v>
      </c>
      <c r="AN14" s="341">
        <f t="shared" si="9"/>
        <v>81038</v>
      </c>
      <c r="AO14" s="341">
        <f t="shared" ref="AO14:BT14" si="10">SUM(AO8:AO13)</f>
        <v>4080</v>
      </c>
      <c r="AP14" s="341">
        <f t="shared" si="10"/>
        <v>644</v>
      </c>
      <c r="AQ14" s="341">
        <f t="shared" si="10"/>
        <v>0</v>
      </c>
      <c r="AR14" s="341">
        <f t="shared" si="10"/>
        <v>4724</v>
      </c>
      <c r="AS14" s="341">
        <f t="shared" si="10"/>
        <v>80440</v>
      </c>
      <c r="AT14" s="341">
        <f t="shared" si="10"/>
        <v>3040</v>
      </c>
      <c r="AU14" s="341">
        <f t="shared" si="10"/>
        <v>503</v>
      </c>
      <c r="AV14" s="341">
        <f t="shared" si="10"/>
        <v>0</v>
      </c>
      <c r="AW14" s="341">
        <f t="shared" si="10"/>
        <v>3543</v>
      </c>
      <c r="AX14" s="341">
        <f t="shared" si="10"/>
        <v>0</v>
      </c>
      <c r="AY14" s="341">
        <f t="shared" si="10"/>
        <v>0</v>
      </c>
      <c r="AZ14" s="341">
        <f t="shared" si="10"/>
        <v>0</v>
      </c>
      <c r="BA14" s="341">
        <f t="shared" si="10"/>
        <v>0</v>
      </c>
      <c r="BB14" s="341">
        <f t="shared" si="10"/>
        <v>0</v>
      </c>
      <c r="BC14" s="341">
        <f t="shared" si="10"/>
        <v>0</v>
      </c>
      <c r="BD14" s="341">
        <f t="shared" si="10"/>
        <v>0</v>
      </c>
      <c r="BE14" s="341">
        <f t="shared" si="10"/>
        <v>0</v>
      </c>
      <c r="BF14" s="341">
        <f t="shared" si="10"/>
        <v>0</v>
      </c>
      <c r="BG14" s="341">
        <f t="shared" si="10"/>
        <v>0</v>
      </c>
      <c r="BH14" s="341">
        <f t="shared" si="10"/>
        <v>0</v>
      </c>
      <c r="BI14" s="341">
        <f t="shared" si="10"/>
        <v>0</v>
      </c>
      <c r="BJ14" s="341">
        <f t="shared" si="10"/>
        <v>0</v>
      </c>
      <c r="BK14" s="341">
        <f t="shared" si="10"/>
        <v>0</v>
      </c>
      <c r="BL14" s="341">
        <f t="shared" si="10"/>
        <v>0</v>
      </c>
      <c r="BM14" s="341">
        <f t="shared" si="10"/>
        <v>0</v>
      </c>
      <c r="BN14" s="341">
        <f t="shared" si="10"/>
        <v>0</v>
      </c>
      <c r="BO14" s="341">
        <f t="shared" si="10"/>
        <v>0</v>
      </c>
      <c r="BP14" s="341">
        <f t="shared" si="10"/>
        <v>0</v>
      </c>
      <c r="BQ14" s="341">
        <f t="shared" si="10"/>
        <v>0</v>
      </c>
      <c r="BR14" s="341">
        <f t="shared" si="10"/>
        <v>0</v>
      </c>
      <c r="BS14" s="341">
        <f t="shared" si="10"/>
        <v>0</v>
      </c>
      <c r="BT14" s="341">
        <f t="shared" si="10"/>
        <v>0</v>
      </c>
      <c r="BU14" s="341">
        <f t="shared" ref="BU14:CZ14" si="11">SUM(BU8:BU13)</f>
        <v>0</v>
      </c>
      <c r="BV14" s="341">
        <f t="shared" si="11"/>
        <v>0</v>
      </c>
      <c r="BW14" s="341">
        <f t="shared" si="11"/>
        <v>0</v>
      </c>
      <c r="BX14" s="341">
        <f t="shared" si="11"/>
        <v>0</v>
      </c>
      <c r="BY14" s="341">
        <f t="shared" si="11"/>
        <v>0</v>
      </c>
      <c r="BZ14" s="341">
        <f t="shared" si="11"/>
        <v>0</v>
      </c>
      <c r="CA14" s="341">
        <f t="shared" si="11"/>
        <v>0</v>
      </c>
      <c r="CB14" s="341">
        <f t="shared" si="11"/>
        <v>0</v>
      </c>
      <c r="CC14" s="341">
        <f t="shared" si="11"/>
        <v>0</v>
      </c>
      <c r="CD14" s="341">
        <f t="shared" si="11"/>
        <v>0</v>
      </c>
      <c r="CE14" s="341">
        <f t="shared" si="11"/>
        <v>0</v>
      </c>
      <c r="CF14" s="341">
        <f t="shared" si="11"/>
        <v>0</v>
      </c>
      <c r="CG14" s="341">
        <f t="shared" si="11"/>
        <v>0</v>
      </c>
      <c r="CH14" s="341">
        <f t="shared" si="11"/>
        <v>0</v>
      </c>
      <c r="CI14" s="341">
        <f t="shared" si="11"/>
        <v>0</v>
      </c>
      <c r="CJ14" s="341">
        <f t="shared" si="11"/>
        <v>0</v>
      </c>
      <c r="CK14" s="341">
        <f t="shared" si="11"/>
        <v>0</v>
      </c>
      <c r="CL14" s="341">
        <f t="shared" si="11"/>
        <v>0</v>
      </c>
      <c r="CM14" s="341">
        <f t="shared" si="11"/>
        <v>0</v>
      </c>
      <c r="CN14" s="341">
        <f t="shared" si="11"/>
        <v>0</v>
      </c>
      <c r="CO14" s="341">
        <f t="shared" si="11"/>
        <v>0</v>
      </c>
      <c r="CP14" s="341">
        <f t="shared" si="11"/>
        <v>0</v>
      </c>
      <c r="CQ14" s="341">
        <f t="shared" si="11"/>
        <v>0</v>
      </c>
      <c r="CR14" s="341">
        <f t="shared" si="11"/>
        <v>0</v>
      </c>
      <c r="CS14" s="341">
        <f t="shared" si="11"/>
        <v>0</v>
      </c>
      <c r="CT14" s="341">
        <f t="shared" si="11"/>
        <v>0</v>
      </c>
      <c r="CU14" s="341">
        <f t="shared" si="11"/>
        <v>0</v>
      </c>
      <c r="CV14" s="341">
        <f t="shared" si="11"/>
        <v>0</v>
      </c>
      <c r="CW14" s="341">
        <f t="shared" si="11"/>
        <v>0</v>
      </c>
      <c r="CX14" s="341">
        <f t="shared" si="11"/>
        <v>0</v>
      </c>
      <c r="CY14" s="341">
        <f t="shared" si="11"/>
        <v>0</v>
      </c>
      <c r="CZ14" s="341">
        <f t="shared" si="11"/>
        <v>0</v>
      </c>
      <c r="DA14" s="341">
        <f t="shared" ref="DA14:EF14" si="12">SUM(DA8:DA13)</f>
        <v>0</v>
      </c>
      <c r="DB14" s="341">
        <f t="shared" si="12"/>
        <v>0</v>
      </c>
      <c r="DC14" s="341">
        <f t="shared" si="12"/>
        <v>0</v>
      </c>
      <c r="DD14" s="341">
        <f t="shared" si="12"/>
        <v>0</v>
      </c>
      <c r="DE14" s="341">
        <f t="shared" si="12"/>
        <v>0</v>
      </c>
      <c r="DF14" s="341">
        <f t="shared" si="12"/>
        <v>0</v>
      </c>
      <c r="DG14" s="341">
        <f t="shared" si="12"/>
        <v>0</v>
      </c>
      <c r="DH14" s="341">
        <f t="shared" si="12"/>
        <v>0</v>
      </c>
      <c r="DI14" s="341">
        <f t="shared" si="12"/>
        <v>0</v>
      </c>
      <c r="DJ14" s="341">
        <f t="shared" si="12"/>
        <v>0</v>
      </c>
      <c r="DK14" s="341">
        <f t="shared" si="12"/>
        <v>0</v>
      </c>
      <c r="DL14" s="341">
        <f t="shared" si="12"/>
        <v>0</v>
      </c>
      <c r="DM14" s="341">
        <f t="shared" si="12"/>
        <v>0</v>
      </c>
      <c r="DN14" s="341">
        <f t="shared" si="12"/>
        <v>0</v>
      </c>
      <c r="DO14" s="359">
        <f t="shared" si="12"/>
        <v>0</v>
      </c>
      <c r="DP14" s="442">
        <f t="shared" si="12"/>
        <v>3</v>
      </c>
      <c r="DQ14" s="341">
        <f t="shared" si="12"/>
        <v>75650</v>
      </c>
      <c r="DR14" s="341">
        <f t="shared" si="12"/>
        <v>1</v>
      </c>
      <c r="DS14" s="341">
        <f t="shared" si="12"/>
        <v>20400</v>
      </c>
      <c r="DT14" s="341">
        <f t="shared" si="12"/>
        <v>0</v>
      </c>
      <c r="DU14" s="341">
        <f t="shared" si="12"/>
        <v>0</v>
      </c>
      <c r="DV14" s="341">
        <f t="shared" si="12"/>
        <v>2</v>
      </c>
      <c r="DW14" s="341">
        <f t="shared" si="12"/>
        <v>45900</v>
      </c>
      <c r="DX14" s="341">
        <f t="shared" si="12"/>
        <v>2</v>
      </c>
      <c r="DY14" s="341">
        <f t="shared" si="12"/>
        <v>50150</v>
      </c>
      <c r="DZ14" s="341">
        <f t="shared" si="12"/>
        <v>0</v>
      </c>
      <c r="EA14" s="341">
        <f t="shared" si="12"/>
        <v>0</v>
      </c>
      <c r="EB14" s="341">
        <f t="shared" si="12"/>
        <v>0</v>
      </c>
      <c r="EC14" s="341">
        <f t="shared" si="12"/>
        <v>0</v>
      </c>
      <c r="ED14" s="341">
        <f t="shared" si="12"/>
        <v>0</v>
      </c>
      <c r="EE14" s="341">
        <f t="shared" si="12"/>
        <v>0</v>
      </c>
      <c r="EF14" s="341">
        <f t="shared" si="12"/>
        <v>4</v>
      </c>
      <c r="EG14" s="341">
        <f t="shared" ref="EG14:EK14" si="13">SUM(EG8:EG13)</f>
        <v>96050</v>
      </c>
      <c r="EH14" s="341">
        <f t="shared" si="13"/>
        <v>2</v>
      </c>
      <c r="EI14" s="341">
        <f t="shared" si="13"/>
        <v>55250</v>
      </c>
      <c r="EJ14" s="341">
        <f t="shared" si="13"/>
        <v>2</v>
      </c>
      <c r="EK14" s="341">
        <f t="shared" si="13"/>
        <v>40800</v>
      </c>
      <c r="EL14" s="419"/>
      <c r="EM14" s="384"/>
      <c r="EN14" s="419"/>
      <c r="EO14" s="419"/>
      <c r="EP14" s="419"/>
      <c r="EQ14" s="419"/>
      <c r="ER14" s="419"/>
      <c r="ES14" s="419"/>
      <c r="ET14" s="419"/>
    </row>
    <row r="16" spans="1:150">
      <c r="E16">
        <f>E14/85*100</f>
        <v>113000</v>
      </c>
    </row>
    <row r="17" spans="5:5">
      <c r="E17">
        <f>E16*0.85</f>
        <v>96050</v>
      </c>
    </row>
    <row r="18" spans="5:5">
      <c r="E18">
        <f>E16*0.1</f>
        <v>11300</v>
      </c>
    </row>
    <row r="19" spans="5:5">
      <c r="E19">
        <f>E17+E18</f>
        <v>107350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9"/>
  <sheetViews>
    <sheetView topLeftCell="A16" workbookViewId="0">
      <selection activeCell="G19" sqref="G19"/>
    </sheetView>
  </sheetViews>
  <sheetFormatPr defaultRowHeight="15"/>
  <sheetData>
    <row r="1" spans="1:150" ht="18.75">
      <c r="A1" s="622" t="s">
        <v>1050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405"/>
      <c r="M1" s="404"/>
      <c r="N1" s="406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628" t="s">
        <v>1051</v>
      </c>
      <c r="DQ1" s="628"/>
      <c r="DR1" s="628"/>
      <c r="DS1" s="628"/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408"/>
      <c r="EF1" s="408"/>
      <c r="EG1" s="408"/>
      <c r="EH1" s="408"/>
      <c r="EI1" s="408"/>
      <c r="EJ1" s="408"/>
      <c r="EK1" s="408"/>
      <c r="EL1" s="408"/>
      <c r="EM1" s="409"/>
      <c r="EN1" s="408"/>
      <c r="EO1" s="408"/>
      <c r="EP1" s="408"/>
      <c r="EQ1" s="408"/>
      <c r="ER1" s="408"/>
      <c r="ES1" s="408"/>
      <c r="ET1" s="408"/>
    </row>
    <row r="2" spans="1:150" ht="19.5" thickBot="1">
      <c r="A2" s="623" t="s">
        <v>1204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405"/>
      <c r="M2" s="405"/>
      <c r="N2" s="410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11"/>
      <c r="AE2" s="405"/>
      <c r="AF2" s="405"/>
      <c r="AG2" s="405"/>
      <c r="AH2" s="405"/>
      <c r="AI2" s="405"/>
      <c r="AJ2" s="405"/>
      <c r="AK2" s="405"/>
      <c r="AL2" s="405"/>
      <c r="AM2" s="405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2"/>
      <c r="DB2" s="412"/>
      <c r="DC2" s="412"/>
      <c r="DD2" s="412"/>
      <c r="DE2" s="412"/>
      <c r="DF2" s="412"/>
      <c r="DG2" s="412"/>
      <c r="DH2" s="412"/>
      <c r="DI2" s="412"/>
      <c r="DJ2" s="412"/>
      <c r="DK2" s="412"/>
      <c r="DL2" s="412"/>
      <c r="DM2" s="412"/>
      <c r="DN2" s="412"/>
      <c r="DO2" s="412"/>
      <c r="DP2" s="416"/>
      <c r="DQ2" s="415"/>
      <c r="DR2" s="415"/>
      <c r="DS2" s="415"/>
      <c r="DT2" s="443" t="s">
        <v>1093</v>
      </c>
      <c r="DU2" s="443"/>
      <c r="DV2" s="415"/>
      <c r="DW2" s="415"/>
      <c r="DX2" s="415"/>
      <c r="DY2" s="415"/>
      <c r="DZ2" s="415"/>
      <c r="EA2" s="415"/>
      <c r="EB2" s="415"/>
      <c r="EC2" s="415"/>
      <c r="ED2" s="415"/>
      <c r="EE2" s="415"/>
      <c r="EF2" s="415"/>
      <c r="EG2" s="415"/>
      <c r="EH2" s="415"/>
      <c r="EI2" s="415"/>
      <c r="EJ2" s="415"/>
      <c r="EK2" s="415"/>
      <c r="EL2" s="415"/>
      <c r="EM2" s="416"/>
      <c r="EN2" s="415"/>
      <c r="EO2" s="415"/>
      <c r="EP2" s="415"/>
      <c r="EQ2" s="415"/>
      <c r="ER2" s="415"/>
      <c r="ES2" s="415"/>
      <c r="ET2" s="415"/>
    </row>
    <row r="3" spans="1:150" ht="15.75">
      <c r="A3" s="608" t="s">
        <v>1053</v>
      </c>
      <c r="B3" s="600" t="s">
        <v>1094</v>
      </c>
      <c r="C3" s="600" t="s">
        <v>1054</v>
      </c>
      <c r="D3" s="600" t="s">
        <v>1055</v>
      </c>
      <c r="E3" s="600" t="s">
        <v>1230</v>
      </c>
      <c r="F3" s="600" t="s">
        <v>1169</v>
      </c>
      <c r="G3" s="600" t="s">
        <v>1170</v>
      </c>
      <c r="H3" s="600" t="s">
        <v>1057</v>
      </c>
      <c r="I3" s="568" t="s">
        <v>1165</v>
      </c>
      <c r="J3" s="600" t="s">
        <v>1058</v>
      </c>
      <c r="K3" s="600" t="s">
        <v>1231</v>
      </c>
      <c r="L3" s="600" t="s">
        <v>1232</v>
      </c>
      <c r="M3" s="568" t="s">
        <v>1061</v>
      </c>
      <c r="N3" s="629" t="s">
        <v>1233</v>
      </c>
      <c r="O3" s="625" t="s">
        <v>1063</v>
      </c>
      <c r="P3" s="625"/>
      <c r="Q3" s="625"/>
      <c r="R3" s="412"/>
      <c r="S3" s="626" t="s">
        <v>1065</v>
      </c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417"/>
      <c r="DP3" s="418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419"/>
      <c r="EM3" s="384"/>
      <c r="EN3" s="419"/>
      <c r="EO3" s="419"/>
      <c r="EP3" s="419"/>
      <c r="EQ3" s="419"/>
      <c r="ER3" s="419"/>
      <c r="ES3" s="419"/>
      <c r="ET3" s="419"/>
    </row>
    <row r="4" spans="1:150" ht="26.25" thickBot="1">
      <c r="A4" s="565"/>
      <c r="B4" s="567"/>
      <c r="C4" s="600"/>
      <c r="D4" s="567"/>
      <c r="E4" s="567"/>
      <c r="F4" s="600"/>
      <c r="G4" s="600"/>
      <c r="H4" s="567"/>
      <c r="I4" s="569"/>
      <c r="J4" s="600"/>
      <c r="K4" s="567"/>
      <c r="L4" s="600"/>
      <c r="M4" s="569"/>
      <c r="N4" s="629"/>
      <c r="O4" s="625"/>
      <c r="P4" s="625"/>
      <c r="Q4" s="625"/>
      <c r="R4" s="263"/>
      <c r="S4" s="600" t="s">
        <v>878</v>
      </c>
      <c r="T4" s="600"/>
      <c r="U4" s="600"/>
      <c r="V4" s="600"/>
      <c r="W4" s="600"/>
      <c r="X4" s="600"/>
      <c r="Y4" s="600" t="s">
        <v>1066</v>
      </c>
      <c r="Z4" s="600"/>
      <c r="AA4" s="600"/>
      <c r="AB4" s="600"/>
      <c r="AC4" s="600"/>
      <c r="AD4" s="600" t="s">
        <v>929</v>
      </c>
      <c r="AE4" s="600"/>
      <c r="AF4" s="600"/>
      <c r="AG4" s="600"/>
      <c r="AH4" s="600"/>
      <c r="AI4" s="600" t="s">
        <v>1067</v>
      </c>
      <c r="AJ4" s="600"/>
      <c r="AK4" s="600"/>
      <c r="AL4" s="600"/>
      <c r="AM4" s="600"/>
      <c r="AN4" s="600" t="s">
        <v>1068</v>
      </c>
      <c r="AO4" s="600"/>
      <c r="AP4" s="600"/>
      <c r="AQ4" s="600"/>
      <c r="AR4" s="600"/>
      <c r="AS4" s="600" t="s">
        <v>1069</v>
      </c>
      <c r="AT4" s="600"/>
      <c r="AU4" s="600"/>
      <c r="AV4" s="600"/>
      <c r="AW4" s="600"/>
      <c r="AX4" s="600" t="s">
        <v>1070</v>
      </c>
      <c r="AY4" s="600"/>
      <c r="AZ4" s="600"/>
      <c r="BA4" s="600"/>
      <c r="BB4" s="600"/>
      <c r="BC4" s="600" t="s">
        <v>1071</v>
      </c>
      <c r="BD4" s="600"/>
      <c r="BE4" s="600"/>
      <c r="BF4" s="600"/>
      <c r="BG4" s="600"/>
      <c r="BH4" s="600" t="s">
        <v>1072</v>
      </c>
      <c r="BI4" s="600"/>
      <c r="BJ4" s="600"/>
      <c r="BK4" s="600"/>
      <c r="BL4" s="600"/>
      <c r="BM4" s="600" t="s">
        <v>1073</v>
      </c>
      <c r="BN4" s="600"/>
      <c r="BO4" s="600"/>
      <c r="BP4" s="600"/>
      <c r="BQ4" s="600"/>
      <c r="BR4" s="600" t="s">
        <v>1074</v>
      </c>
      <c r="BS4" s="600"/>
      <c r="BT4" s="600"/>
      <c r="BU4" s="600"/>
      <c r="BV4" s="600"/>
      <c r="BW4" s="600" t="s">
        <v>1075</v>
      </c>
      <c r="BX4" s="600"/>
      <c r="BY4" s="600"/>
      <c r="BZ4" s="600"/>
      <c r="CA4" s="600"/>
      <c r="CB4" s="600" t="s">
        <v>1076</v>
      </c>
      <c r="CC4" s="600"/>
      <c r="CD4" s="600"/>
      <c r="CE4" s="600"/>
      <c r="CF4" s="600"/>
      <c r="CG4" s="600" t="s">
        <v>1077</v>
      </c>
      <c r="CH4" s="600"/>
      <c r="CI4" s="600"/>
      <c r="CJ4" s="600"/>
      <c r="CK4" s="600"/>
      <c r="CL4" s="600" t="s">
        <v>1078</v>
      </c>
      <c r="CM4" s="600"/>
      <c r="CN4" s="600"/>
      <c r="CO4" s="600"/>
      <c r="CP4" s="600"/>
      <c r="CQ4" s="600" t="s">
        <v>1079</v>
      </c>
      <c r="CR4" s="600"/>
      <c r="CS4" s="600"/>
      <c r="CT4" s="600"/>
      <c r="CU4" s="600"/>
      <c r="CV4" s="600" t="s">
        <v>1080</v>
      </c>
      <c r="CW4" s="600"/>
      <c r="CX4" s="600"/>
      <c r="CY4" s="600"/>
      <c r="CZ4" s="600"/>
      <c r="DA4" s="600" t="s">
        <v>1081</v>
      </c>
      <c r="DB4" s="600"/>
      <c r="DC4" s="600"/>
      <c r="DD4" s="600"/>
      <c r="DE4" s="600"/>
      <c r="DF4" s="600" t="s">
        <v>1082</v>
      </c>
      <c r="DG4" s="600"/>
      <c r="DH4" s="600"/>
      <c r="DI4" s="600"/>
      <c r="DJ4" s="600"/>
      <c r="DK4" s="600" t="s">
        <v>1083</v>
      </c>
      <c r="DL4" s="600"/>
      <c r="DM4" s="600"/>
      <c r="DN4" s="600"/>
      <c r="DO4" s="600"/>
      <c r="DP4" s="627" t="s">
        <v>1084</v>
      </c>
      <c r="DQ4" s="627"/>
      <c r="DR4" s="627"/>
      <c r="DS4" s="627"/>
      <c r="DT4" s="627" t="s">
        <v>1102</v>
      </c>
      <c r="DU4" s="627"/>
      <c r="DV4" s="627"/>
      <c r="DW4" s="627"/>
      <c r="DX4" s="627"/>
      <c r="DY4" s="627"/>
      <c r="DZ4" s="627"/>
      <c r="EA4" s="627"/>
      <c r="EB4" s="627"/>
      <c r="EC4" s="627"/>
      <c r="ED4" s="627"/>
      <c r="EE4" s="627"/>
      <c r="EF4" s="420"/>
      <c r="EG4" s="420"/>
      <c r="EH4" s="420"/>
      <c r="EI4" s="444" t="s">
        <v>1207</v>
      </c>
      <c r="EJ4" s="420"/>
      <c r="EK4" s="420" t="s">
        <v>1208</v>
      </c>
      <c r="EL4" s="291"/>
      <c r="EM4" s="292" t="s">
        <v>1104</v>
      </c>
      <c r="EN4" s="293"/>
      <c r="EO4" s="293"/>
      <c r="EP4" s="293"/>
      <c r="EQ4" s="293"/>
      <c r="ER4" s="293"/>
      <c r="ES4" s="293"/>
      <c r="ET4" s="293"/>
    </row>
    <row r="5" spans="1:150" ht="26.25" thickBot="1">
      <c r="A5" s="565"/>
      <c r="B5" s="567"/>
      <c r="C5" s="600"/>
      <c r="D5" s="567"/>
      <c r="E5" s="567"/>
      <c r="F5" s="600"/>
      <c r="G5" s="600"/>
      <c r="H5" s="567"/>
      <c r="I5" s="570"/>
      <c r="J5" s="600"/>
      <c r="K5" s="567"/>
      <c r="L5" s="600"/>
      <c r="M5" s="569"/>
      <c r="N5" s="629"/>
      <c r="O5" s="262" t="s">
        <v>1085</v>
      </c>
      <c r="P5" s="263" t="s">
        <v>1086</v>
      </c>
      <c r="Q5" s="263" t="s">
        <v>1087</v>
      </c>
      <c r="R5" s="263" t="s">
        <v>1169</v>
      </c>
      <c r="S5" s="264" t="s">
        <v>1209</v>
      </c>
      <c r="T5" s="264" t="s">
        <v>1089</v>
      </c>
      <c r="U5" s="265" t="s">
        <v>1168</v>
      </c>
      <c r="V5" s="265" t="s">
        <v>1087</v>
      </c>
      <c r="W5" s="265" t="s">
        <v>1169</v>
      </c>
      <c r="X5" s="263" t="s">
        <v>1085</v>
      </c>
      <c r="Y5" s="264" t="s">
        <v>1089</v>
      </c>
      <c r="Z5" s="265" t="s">
        <v>1168</v>
      </c>
      <c r="AA5" s="265" t="s">
        <v>1087</v>
      </c>
      <c r="AB5" s="265" t="s">
        <v>1169</v>
      </c>
      <c r="AC5" s="263" t="s">
        <v>1085</v>
      </c>
      <c r="AD5" s="264" t="s">
        <v>1089</v>
      </c>
      <c r="AE5" s="265" t="s">
        <v>1210</v>
      </c>
      <c r="AF5" s="265" t="s">
        <v>1087</v>
      </c>
      <c r="AG5" s="265" t="s">
        <v>1169</v>
      </c>
      <c r="AH5" s="263" t="s">
        <v>1085</v>
      </c>
      <c r="AI5" s="264" t="s">
        <v>1089</v>
      </c>
      <c r="AJ5" s="265" t="s">
        <v>1210</v>
      </c>
      <c r="AK5" s="265" t="s">
        <v>1087</v>
      </c>
      <c r="AL5" s="265" t="s">
        <v>1169</v>
      </c>
      <c r="AM5" s="263" t="s">
        <v>1085</v>
      </c>
      <c r="AN5" s="264" t="s">
        <v>1089</v>
      </c>
      <c r="AO5" s="265" t="s">
        <v>1210</v>
      </c>
      <c r="AP5" s="265" t="s">
        <v>1087</v>
      </c>
      <c r="AQ5" s="265" t="s">
        <v>1169</v>
      </c>
      <c r="AR5" s="263" t="s">
        <v>1085</v>
      </c>
      <c r="AS5" s="264" t="s">
        <v>1089</v>
      </c>
      <c r="AT5" s="265" t="s">
        <v>1210</v>
      </c>
      <c r="AU5" s="265" t="s">
        <v>1087</v>
      </c>
      <c r="AV5" s="265" t="s">
        <v>1169</v>
      </c>
      <c r="AW5" s="263" t="s">
        <v>1085</v>
      </c>
      <c r="AX5" s="264" t="s">
        <v>1089</v>
      </c>
      <c r="AY5" s="265" t="s">
        <v>1210</v>
      </c>
      <c r="AZ5" s="265" t="s">
        <v>1087</v>
      </c>
      <c r="BA5" s="265" t="s">
        <v>1169</v>
      </c>
      <c r="BB5" s="263" t="s">
        <v>1085</v>
      </c>
      <c r="BC5" s="264" t="s">
        <v>1089</v>
      </c>
      <c r="BD5" s="265" t="s">
        <v>1210</v>
      </c>
      <c r="BE5" s="265" t="s">
        <v>1087</v>
      </c>
      <c r="BF5" s="265" t="s">
        <v>1169</v>
      </c>
      <c r="BG5" s="263" t="s">
        <v>1085</v>
      </c>
      <c r="BH5" s="264" t="s">
        <v>1089</v>
      </c>
      <c r="BI5" s="265" t="s">
        <v>1210</v>
      </c>
      <c r="BJ5" s="265" t="s">
        <v>1087</v>
      </c>
      <c r="BK5" s="265" t="s">
        <v>1169</v>
      </c>
      <c r="BL5" s="263" t="s">
        <v>1085</v>
      </c>
      <c r="BM5" s="264" t="s">
        <v>1089</v>
      </c>
      <c r="BN5" s="265" t="s">
        <v>1210</v>
      </c>
      <c r="BO5" s="265" t="s">
        <v>1087</v>
      </c>
      <c r="BP5" s="265" t="s">
        <v>1169</v>
      </c>
      <c r="BQ5" s="263" t="s">
        <v>1085</v>
      </c>
      <c r="BR5" s="264" t="s">
        <v>1089</v>
      </c>
      <c r="BS5" s="265" t="s">
        <v>1210</v>
      </c>
      <c r="BT5" s="265" t="s">
        <v>1087</v>
      </c>
      <c r="BU5" s="265" t="s">
        <v>1169</v>
      </c>
      <c r="BV5" s="263" t="s">
        <v>1085</v>
      </c>
      <c r="BW5" s="264" t="s">
        <v>1089</v>
      </c>
      <c r="BX5" s="265" t="s">
        <v>1210</v>
      </c>
      <c r="BY5" s="265" t="s">
        <v>1087</v>
      </c>
      <c r="BZ5" s="265" t="s">
        <v>1169</v>
      </c>
      <c r="CA5" s="263" t="s">
        <v>1085</v>
      </c>
      <c r="CB5" s="264" t="s">
        <v>1089</v>
      </c>
      <c r="CC5" s="265" t="s">
        <v>1210</v>
      </c>
      <c r="CD5" s="265" t="s">
        <v>1087</v>
      </c>
      <c r="CE5" s="265" t="s">
        <v>1169</v>
      </c>
      <c r="CF5" s="263" t="s">
        <v>1085</v>
      </c>
      <c r="CG5" s="264" t="s">
        <v>1089</v>
      </c>
      <c r="CH5" s="265" t="s">
        <v>1210</v>
      </c>
      <c r="CI5" s="265" t="s">
        <v>1087</v>
      </c>
      <c r="CJ5" s="265" t="s">
        <v>1169</v>
      </c>
      <c r="CK5" s="263" t="s">
        <v>1085</v>
      </c>
      <c r="CL5" s="264" t="s">
        <v>1089</v>
      </c>
      <c r="CM5" s="265" t="s">
        <v>1210</v>
      </c>
      <c r="CN5" s="265" t="s">
        <v>1087</v>
      </c>
      <c r="CO5" s="265" t="s">
        <v>1169</v>
      </c>
      <c r="CP5" s="263" t="s">
        <v>1085</v>
      </c>
      <c r="CQ5" s="264" t="s">
        <v>1089</v>
      </c>
      <c r="CR5" s="265" t="s">
        <v>1210</v>
      </c>
      <c r="CS5" s="265" t="s">
        <v>1087</v>
      </c>
      <c r="CT5" s="265" t="s">
        <v>1169</v>
      </c>
      <c r="CU5" s="263" t="s">
        <v>1085</v>
      </c>
      <c r="CV5" s="264" t="s">
        <v>1089</v>
      </c>
      <c r="CW5" s="265" t="s">
        <v>1210</v>
      </c>
      <c r="CX5" s="265" t="s">
        <v>1087</v>
      </c>
      <c r="CY5" s="265" t="s">
        <v>1169</v>
      </c>
      <c r="CZ5" s="263" t="s">
        <v>1085</v>
      </c>
      <c r="DA5" s="264" t="s">
        <v>1089</v>
      </c>
      <c r="DB5" s="265" t="s">
        <v>1210</v>
      </c>
      <c r="DC5" s="265" t="s">
        <v>1087</v>
      </c>
      <c r="DD5" s="265" t="s">
        <v>1169</v>
      </c>
      <c r="DE5" s="263" t="s">
        <v>1085</v>
      </c>
      <c r="DF5" s="264" t="s">
        <v>1089</v>
      </c>
      <c r="DG5" s="265" t="s">
        <v>1210</v>
      </c>
      <c r="DH5" s="265" t="s">
        <v>1087</v>
      </c>
      <c r="DI5" s="265" t="s">
        <v>1169</v>
      </c>
      <c r="DJ5" s="263" t="s">
        <v>1085</v>
      </c>
      <c r="DK5" s="264" t="s">
        <v>1089</v>
      </c>
      <c r="DL5" s="265" t="s">
        <v>1210</v>
      </c>
      <c r="DM5" s="265" t="s">
        <v>1087</v>
      </c>
      <c r="DN5" s="265" t="s">
        <v>1169</v>
      </c>
      <c r="DO5" s="267" t="s">
        <v>1085</v>
      </c>
      <c r="DP5" s="418" t="s">
        <v>32</v>
      </c>
      <c r="DQ5" s="423" t="s">
        <v>1091</v>
      </c>
      <c r="DR5" s="423" t="s">
        <v>40</v>
      </c>
      <c r="DS5" s="423" t="s">
        <v>1091</v>
      </c>
      <c r="DT5" s="424" t="s">
        <v>1105</v>
      </c>
      <c r="DU5" s="423" t="s">
        <v>1091</v>
      </c>
      <c r="DV5" s="424" t="s">
        <v>1106</v>
      </c>
      <c r="DW5" s="423" t="s">
        <v>1091</v>
      </c>
      <c r="DX5" s="424" t="s">
        <v>1107</v>
      </c>
      <c r="DY5" s="423" t="s">
        <v>1091</v>
      </c>
      <c r="DZ5" s="424" t="s">
        <v>1108</v>
      </c>
      <c r="EA5" s="423" t="s">
        <v>1091</v>
      </c>
      <c r="EB5" s="424" t="s">
        <v>1109</v>
      </c>
      <c r="EC5" s="423" t="s">
        <v>1091</v>
      </c>
      <c r="ED5" s="424" t="s">
        <v>1110</v>
      </c>
      <c r="EE5" s="423" t="s">
        <v>1091</v>
      </c>
      <c r="EF5" s="425" t="s">
        <v>1111</v>
      </c>
      <c r="EG5" s="425" t="s">
        <v>1111</v>
      </c>
      <c r="EH5" s="86" t="s">
        <v>1187</v>
      </c>
      <c r="EI5" s="86" t="s">
        <v>1091</v>
      </c>
      <c r="EJ5" s="86" t="s">
        <v>1188</v>
      </c>
      <c r="EK5" s="86" t="s">
        <v>1091</v>
      </c>
      <c r="EL5" s="298"/>
      <c r="EM5" s="299" t="s">
        <v>31</v>
      </c>
      <c r="EN5" s="300" t="s">
        <v>1114</v>
      </c>
      <c r="EO5" s="300" t="s">
        <v>1115</v>
      </c>
      <c r="EP5" s="300" t="s">
        <v>1114</v>
      </c>
      <c r="EQ5" s="300" t="s">
        <v>79</v>
      </c>
      <c r="ER5" s="300" t="s">
        <v>1114</v>
      </c>
      <c r="ES5" s="300" t="s">
        <v>1116</v>
      </c>
      <c r="ET5" s="300" t="s">
        <v>1117</v>
      </c>
    </row>
    <row r="6" spans="1:150">
      <c r="A6" s="426">
        <v>1</v>
      </c>
      <c r="B6" s="427">
        <v>2</v>
      </c>
      <c r="C6" s="427"/>
      <c r="D6" s="427">
        <v>3</v>
      </c>
      <c r="E6" s="428">
        <v>4</v>
      </c>
      <c r="F6" s="428">
        <v>5</v>
      </c>
      <c r="G6" s="428">
        <v>6</v>
      </c>
      <c r="H6" s="428">
        <v>5</v>
      </c>
      <c r="I6" s="428"/>
      <c r="J6" s="428">
        <v>6</v>
      </c>
      <c r="K6" s="428">
        <v>7</v>
      </c>
      <c r="L6" s="428"/>
      <c r="M6" s="428"/>
      <c r="N6" s="429">
        <v>9</v>
      </c>
      <c r="O6" s="428">
        <v>10</v>
      </c>
      <c r="P6" s="428"/>
      <c r="Q6" s="428"/>
      <c r="R6" s="428">
        <v>11</v>
      </c>
      <c r="S6" s="428">
        <v>6</v>
      </c>
      <c r="T6" s="428">
        <v>7</v>
      </c>
      <c r="U6" s="428">
        <v>8</v>
      </c>
      <c r="V6" s="428">
        <v>9</v>
      </c>
      <c r="W6" s="428"/>
      <c r="X6" s="428">
        <v>10</v>
      </c>
      <c r="Y6" s="428">
        <v>11</v>
      </c>
      <c r="Z6" s="428">
        <v>12</v>
      </c>
      <c r="AA6" s="428">
        <v>13</v>
      </c>
      <c r="AB6" s="428"/>
      <c r="AC6" s="428">
        <v>14</v>
      </c>
      <c r="AD6" s="428">
        <v>15</v>
      </c>
      <c r="AE6" s="428">
        <v>16</v>
      </c>
      <c r="AF6" s="428">
        <v>17</v>
      </c>
      <c r="AG6" s="428"/>
      <c r="AH6" s="428">
        <v>18</v>
      </c>
      <c r="AI6" s="428">
        <v>19</v>
      </c>
      <c r="AJ6" s="428">
        <v>20</v>
      </c>
      <c r="AK6" s="428">
        <v>21</v>
      </c>
      <c r="AL6" s="428"/>
      <c r="AM6" s="428">
        <v>22</v>
      </c>
      <c r="AN6" s="428">
        <v>19</v>
      </c>
      <c r="AO6" s="428">
        <v>20</v>
      </c>
      <c r="AP6" s="428">
        <v>21</v>
      </c>
      <c r="AQ6" s="428"/>
      <c r="AR6" s="428">
        <v>22</v>
      </c>
      <c r="AS6" s="428">
        <v>19</v>
      </c>
      <c r="AT6" s="428">
        <v>20</v>
      </c>
      <c r="AU6" s="428">
        <v>21</v>
      </c>
      <c r="AV6" s="428"/>
      <c r="AW6" s="428">
        <v>22</v>
      </c>
      <c r="AX6" s="428">
        <v>19</v>
      </c>
      <c r="AY6" s="428">
        <v>20</v>
      </c>
      <c r="AZ6" s="428">
        <v>21</v>
      </c>
      <c r="BA6" s="428"/>
      <c r="BB6" s="428">
        <v>22</v>
      </c>
      <c r="BC6" s="428">
        <v>19</v>
      </c>
      <c r="BD6" s="428">
        <v>20</v>
      </c>
      <c r="BE6" s="428">
        <v>21</v>
      </c>
      <c r="BF6" s="428"/>
      <c r="BG6" s="428">
        <v>22</v>
      </c>
      <c r="BH6" s="428">
        <v>19</v>
      </c>
      <c r="BI6" s="428">
        <v>20</v>
      </c>
      <c r="BJ6" s="428">
        <v>21</v>
      </c>
      <c r="BK6" s="428"/>
      <c r="BL6" s="428">
        <v>22</v>
      </c>
      <c r="BM6" s="428">
        <v>19</v>
      </c>
      <c r="BN6" s="428">
        <v>20</v>
      </c>
      <c r="BO6" s="428">
        <v>21</v>
      </c>
      <c r="BP6" s="428"/>
      <c r="BQ6" s="428">
        <v>22</v>
      </c>
      <c r="BR6" s="428">
        <v>19</v>
      </c>
      <c r="BS6" s="428">
        <v>20</v>
      </c>
      <c r="BT6" s="428">
        <v>21</v>
      </c>
      <c r="BU6" s="428"/>
      <c r="BV6" s="428">
        <v>22</v>
      </c>
      <c r="BW6" s="428">
        <v>19</v>
      </c>
      <c r="BX6" s="428">
        <v>20</v>
      </c>
      <c r="BY6" s="428">
        <v>21</v>
      </c>
      <c r="BZ6" s="428"/>
      <c r="CA6" s="428">
        <v>22</v>
      </c>
      <c r="CB6" s="428">
        <v>19</v>
      </c>
      <c r="CC6" s="428">
        <v>20</v>
      </c>
      <c r="CD6" s="428">
        <v>21</v>
      </c>
      <c r="CE6" s="428"/>
      <c r="CF6" s="428">
        <v>22</v>
      </c>
      <c r="CG6" s="428">
        <v>19</v>
      </c>
      <c r="CH6" s="428">
        <v>20</v>
      </c>
      <c r="CI6" s="428">
        <v>21</v>
      </c>
      <c r="CJ6" s="428"/>
      <c r="CK6" s="428">
        <v>22</v>
      </c>
      <c r="CL6" s="428">
        <v>19</v>
      </c>
      <c r="CM6" s="428">
        <v>20</v>
      </c>
      <c r="CN6" s="428">
        <v>21</v>
      </c>
      <c r="CO6" s="428"/>
      <c r="CP6" s="428">
        <v>22</v>
      </c>
      <c r="CQ6" s="428">
        <v>19</v>
      </c>
      <c r="CR6" s="428">
        <v>20</v>
      </c>
      <c r="CS6" s="428">
        <v>21</v>
      </c>
      <c r="CT6" s="428"/>
      <c r="CU6" s="428">
        <v>22</v>
      </c>
      <c r="CV6" s="428">
        <v>19</v>
      </c>
      <c r="CW6" s="428">
        <v>20</v>
      </c>
      <c r="CX6" s="428">
        <v>21</v>
      </c>
      <c r="CY6" s="428"/>
      <c r="CZ6" s="428">
        <v>22</v>
      </c>
      <c r="DA6" s="428">
        <v>19</v>
      </c>
      <c r="DB6" s="428">
        <v>20</v>
      </c>
      <c r="DC6" s="428">
        <v>21</v>
      </c>
      <c r="DD6" s="428"/>
      <c r="DE6" s="428">
        <v>22</v>
      </c>
      <c r="DF6" s="428">
        <v>19</v>
      </c>
      <c r="DG6" s="428">
        <v>20</v>
      </c>
      <c r="DH6" s="428">
        <v>21</v>
      </c>
      <c r="DI6" s="428"/>
      <c r="DJ6" s="428">
        <v>22</v>
      </c>
      <c r="DK6" s="428">
        <v>19</v>
      </c>
      <c r="DL6" s="428">
        <v>20</v>
      </c>
      <c r="DM6" s="428">
        <v>21</v>
      </c>
      <c r="DN6" s="428"/>
      <c r="DO6" s="430">
        <v>22</v>
      </c>
      <c r="DP6" s="418">
        <v>8</v>
      </c>
      <c r="DQ6" s="431">
        <v>9</v>
      </c>
      <c r="DR6" s="431">
        <v>10</v>
      </c>
      <c r="DS6" s="431">
        <v>11</v>
      </c>
      <c r="DT6" s="431">
        <v>12</v>
      </c>
      <c r="DU6" s="431">
        <v>13</v>
      </c>
      <c r="DV6" s="431">
        <v>14</v>
      </c>
      <c r="DW6" s="431">
        <v>15</v>
      </c>
      <c r="DX6" s="431">
        <v>16</v>
      </c>
      <c r="DY6" s="431">
        <v>17</v>
      </c>
      <c r="DZ6" s="431">
        <v>18</v>
      </c>
      <c r="EA6" s="431">
        <v>19</v>
      </c>
      <c r="EB6" s="431">
        <v>20</v>
      </c>
      <c r="EC6" s="431">
        <v>21</v>
      </c>
      <c r="ED6" s="431">
        <v>22</v>
      </c>
      <c r="EE6" s="431">
        <v>23</v>
      </c>
      <c r="EF6" s="11"/>
      <c r="EG6" s="11"/>
      <c r="EH6" s="11"/>
      <c r="EI6" s="11"/>
      <c r="EJ6" s="11"/>
      <c r="EK6" s="11"/>
      <c r="EL6" s="419"/>
      <c r="EM6" s="384"/>
      <c r="EN6" s="419"/>
      <c r="EO6" s="419"/>
      <c r="EP6" s="419"/>
      <c r="EQ6" s="419"/>
      <c r="ER6" s="419"/>
      <c r="ES6" s="419"/>
      <c r="ET6" s="419"/>
    </row>
    <row r="7" spans="1:150" ht="51.75" thickBot="1">
      <c r="A7" s="357"/>
      <c r="B7" s="445" t="s">
        <v>1234</v>
      </c>
      <c r="C7" s="445"/>
      <c r="D7" s="420"/>
      <c r="E7" s="314"/>
      <c r="F7" s="314"/>
      <c r="G7" s="314"/>
      <c r="H7" s="314"/>
      <c r="I7" s="446">
        <f t="shared" ref="I7:I19" si="0">SUM(J7-G7/20)</f>
        <v>0</v>
      </c>
      <c r="J7" s="315">
        <f t="shared" ref="J7:J18" si="1">SUM((G7*6*21)/(8*20*100))+(G7/20)</f>
        <v>0</v>
      </c>
      <c r="K7" s="314"/>
      <c r="L7" s="370"/>
      <c r="M7" s="446">
        <f t="shared" ref="M7:M18" si="2">SUM(L7*I7)</f>
        <v>0</v>
      </c>
      <c r="N7" s="315" t="s">
        <v>73</v>
      </c>
      <c r="O7" s="314"/>
      <c r="P7" s="314"/>
      <c r="Q7" s="314"/>
      <c r="R7" s="315" t="s">
        <v>73</v>
      </c>
      <c r="S7" s="314"/>
      <c r="T7" s="314"/>
      <c r="U7" s="314"/>
      <c r="V7" s="314"/>
      <c r="W7" s="314"/>
      <c r="X7" s="319"/>
      <c r="Y7" s="314"/>
      <c r="Z7" s="314"/>
      <c r="AA7" s="320"/>
      <c r="AB7" s="320"/>
      <c r="AC7" s="319"/>
      <c r="AD7" s="314"/>
      <c r="AE7" s="314"/>
      <c r="AF7" s="320"/>
      <c r="AG7" s="320"/>
      <c r="AH7" s="319"/>
      <c r="AI7" s="314"/>
      <c r="AJ7" s="314"/>
      <c r="AK7" s="320"/>
      <c r="AL7" s="320"/>
      <c r="AM7" s="319"/>
      <c r="AN7" s="314"/>
      <c r="AO7" s="314"/>
      <c r="AP7" s="341"/>
      <c r="AQ7" s="341"/>
      <c r="AR7" s="314"/>
      <c r="AS7" s="314"/>
      <c r="AT7" s="314"/>
      <c r="AU7" s="341"/>
      <c r="AV7" s="341"/>
      <c r="AW7" s="314"/>
      <c r="AX7" s="314"/>
      <c r="AY7" s="314"/>
      <c r="AZ7" s="341"/>
      <c r="BA7" s="341"/>
      <c r="BB7" s="314"/>
      <c r="BC7" s="314"/>
      <c r="BD7" s="314"/>
      <c r="BE7" s="341"/>
      <c r="BF7" s="341"/>
      <c r="BG7" s="314"/>
      <c r="BH7" s="314"/>
      <c r="BI7" s="314"/>
      <c r="BJ7" s="341"/>
      <c r="BK7" s="341"/>
      <c r="BL7" s="314"/>
      <c r="BM7" s="314"/>
      <c r="BN7" s="314"/>
      <c r="BO7" s="341"/>
      <c r="BP7" s="341"/>
      <c r="BQ7" s="314"/>
      <c r="BR7" s="314"/>
      <c r="BS7" s="314"/>
      <c r="BT7" s="341"/>
      <c r="BU7" s="341"/>
      <c r="BV7" s="314"/>
      <c r="BW7" s="314"/>
      <c r="BX7" s="314"/>
      <c r="BY7" s="341"/>
      <c r="BZ7" s="341"/>
      <c r="CA7" s="314"/>
      <c r="CB7" s="314"/>
      <c r="CC7" s="314"/>
      <c r="CD7" s="341"/>
      <c r="CE7" s="341"/>
      <c r="CF7" s="314"/>
      <c r="CG7" s="314"/>
      <c r="CH7" s="314"/>
      <c r="CI7" s="341"/>
      <c r="CJ7" s="341"/>
      <c r="CK7" s="314"/>
      <c r="CL7" s="314"/>
      <c r="CM7" s="314"/>
      <c r="CN7" s="341"/>
      <c r="CO7" s="341"/>
      <c r="CP7" s="314"/>
      <c r="CQ7" s="314"/>
      <c r="CR7" s="314"/>
      <c r="CS7" s="341"/>
      <c r="CT7" s="341"/>
      <c r="CU7" s="314"/>
      <c r="CV7" s="314"/>
      <c r="CW7" s="314"/>
      <c r="CX7" s="341"/>
      <c r="CY7" s="341"/>
      <c r="CZ7" s="314"/>
      <c r="DA7" s="314"/>
      <c r="DB7" s="314"/>
      <c r="DC7" s="341"/>
      <c r="DD7" s="341"/>
      <c r="DE7" s="314"/>
      <c r="DF7" s="314"/>
      <c r="DG7" s="314"/>
      <c r="DH7" s="341"/>
      <c r="DI7" s="341"/>
      <c r="DJ7" s="314"/>
      <c r="DK7" s="314"/>
      <c r="DL7" s="314"/>
      <c r="DM7" s="341"/>
      <c r="DN7" s="341"/>
      <c r="DO7" s="377"/>
      <c r="DP7" s="32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433"/>
      <c r="EI7" s="433"/>
      <c r="EJ7" s="433"/>
      <c r="EK7" s="433"/>
      <c r="EL7" s="298"/>
      <c r="EM7" s="326"/>
      <c r="EN7" s="298"/>
      <c r="EO7" s="298"/>
      <c r="EP7" s="298"/>
      <c r="EQ7" s="298"/>
      <c r="ER7" s="298"/>
      <c r="ES7" s="298"/>
      <c r="ET7" s="298"/>
    </row>
    <row r="8" spans="1:150" ht="66.75" thickBot="1">
      <c r="A8" s="447">
        <v>1</v>
      </c>
      <c r="B8" s="555" t="s">
        <v>1235</v>
      </c>
      <c r="C8" s="447" t="s">
        <v>1236</v>
      </c>
      <c r="D8" s="448" t="s">
        <v>1237</v>
      </c>
      <c r="E8" s="449">
        <v>42500</v>
      </c>
      <c r="F8" s="298">
        <v>5000</v>
      </c>
      <c r="G8" s="373">
        <f t="shared" ref="G8:G18" si="3">SUM(E8:F8)</f>
        <v>47500</v>
      </c>
      <c r="H8" s="314">
        <v>20</v>
      </c>
      <c r="I8" s="446">
        <f t="shared" si="0"/>
        <v>374.0625</v>
      </c>
      <c r="J8" s="315">
        <f t="shared" si="1"/>
        <v>2749.0625</v>
      </c>
      <c r="K8" s="450" t="s">
        <v>1238</v>
      </c>
      <c r="L8" s="370">
        <v>13</v>
      </c>
      <c r="M8" s="446">
        <f t="shared" si="2"/>
        <v>4862.8125</v>
      </c>
      <c r="N8" s="315">
        <f t="shared" ref="N8:N13" si="4">SUM(L8*J8)</f>
        <v>35737.8125</v>
      </c>
      <c r="O8" s="314">
        <f t="shared" ref="O8:O13" si="5">SUM(P8:Q8)</f>
        <v>27490</v>
      </c>
      <c r="P8" s="314">
        <f t="shared" ref="P8:R17" si="6">SUM(U8,Z8,AE8,AJ8,AO8,AT8,AY8,BD8,BI8,BN8,BS8,BX8,CC8,CH8,CM8,CR8,CW8,DB8,DG8,DL8)</f>
        <v>23750</v>
      </c>
      <c r="Q8" s="314">
        <f t="shared" si="6"/>
        <v>3740</v>
      </c>
      <c r="R8" s="314">
        <f t="shared" si="6"/>
        <v>0</v>
      </c>
      <c r="S8" s="451" t="s">
        <v>1239</v>
      </c>
      <c r="T8" s="330" t="s">
        <v>1126</v>
      </c>
      <c r="U8" s="314">
        <v>9500</v>
      </c>
      <c r="V8" s="314">
        <v>1496</v>
      </c>
      <c r="W8" s="314"/>
      <c r="X8" s="320">
        <f>SUM(U8:W8)</f>
        <v>10996</v>
      </c>
      <c r="Y8" s="330" t="s">
        <v>1126</v>
      </c>
      <c r="Z8" s="314">
        <v>2375</v>
      </c>
      <c r="AA8" s="314">
        <v>374</v>
      </c>
      <c r="AB8" s="314"/>
      <c r="AC8" s="320">
        <f>SUM(Z8:AB8)</f>
        <v>2749</v>
      </c>
      <c r="AD8" s="319">
        <v>40519</v>
      </c>
      <c r="AE8" s="314">
        <v>7125</v>
      </c>
      <c r="AF8" s="314">
        <v>1122</v>
      </c>
      <c r="AG8" s="314"/>
      <c r="AH8" s="320">
        <f>SUM(AE8:AG8)</f>
        <v>8247</v>
      </c>
      <c r="AI8" s="330">
        <v>40220</v>
      </c>
      <c r="AJ8" s="320">
        <v>4750</v>
      </c>
      <c r="AK8" s="314">
        <v>748</v>
      </c>
      <c r="AL8" s="314"/>
      <c r="AM8" s="320">
        <f t="shared" ref="AM8:AM17" si="7">SUM(AJ8:AL8)</f>
        <v>5498</v>
      </c>
      <c r="AN8" s="314"/>
      <c r="AO8" s="341"/>
      <c r="AP8" s="314"/>
      <c r="AQ8" s="314"/>
      <c r="AR8" s="314"/>
      <c r="AS8" s="314"/>
      <c r="AT8" s="341"/>
      <c r="AU8" s="314"/>
      <c r="AV8" s="314"/>
      <c r="AW8" s="314"/>
      <c r="AX8" s="314"/>
      <c r="AY8" s="341"/>
      <c r="AZ8" s="314"/>
      <c r="BA8" s="314"/>
      <c r="BB8" s="314"/>
      <c r="BC8" s="314"/>
      <c r="BD8" s="341"/>
      <c r="BE8" s="314"/>
      <c r="BF8" s="314"/>
      <c r="BG8" s="314"/>
      <c r="BH8" s="314"/>
      <c r="BI8" s="341"/>
      <c r="BJ8" s="314"/>
      <c r="BK8" s="314"/>
      <c r="BL8" s="314"/>
      <c r="BM8" s="314"/>
      <c r="BN8" s="341"/>
      <c r="BO8" s="314"/>
      <c r="BP8" s="314"/>
      <c r="BQ8" s="314"/>
      <c r="BR8" s="314"/>
      <c r="BS8" s="341"/>
      <c r="BT8" s="314"/>
      <c r="BU8" s="314"/>
      <c r="BV8" s="314"/>
      <c r="BW8" s="314"/>
      <c r="BX8" s="341"/>
      <c r="BY8" s="314"/>
      <c r="BZ8" s="314"/>
      <c r="CA8" s="314"/>
      <c r="CB8" s="314"/>
      <c r="CC8" s="341"/>
      <c r="CD8" s="314"/>
      <c r="CE8" s="314"/>
      <c r="CF8" s="314"/>
      <c r="CG8" s="314"/>
      <c r="CH8" s="341"/>
      <c r="CI8" s="314"/>
      <c r="CJ8" s="314"/>
      <c r="CK8" s="314"/>
      <c r="CL8" s="314"/>
      <c r="CM8" s="341"/>
      <c r="CN8" s="314"/>
      <c r="CO8" s="314"/>
      <c r="CP8" s="314"/>
      <c r="CQ8" s="314"/>
      <c r="CR8" s="341"/>
      <c r="CS8" s="314"/>
      <c r="CT8" s="314"/>
      <c r="CU8" s="314"/>
      <c r="CV8" s="314"/>
      <c r="CW8" s="341"/>
      <c r="CX8" s="314"/>
      <c r="CY8" s="314"/>
      <c r="CZ8" s="314"/>
      <c r="DA8" s="314"/>
      <c r="DB8" s="341"/>
      <c r="DC8" s="314"/>
      <c r="DD8" s="314"/>
      <c r="DE8" s="314"/>
      <c r="DF8" s="314"/>
      <c r="DG8" s="341"/>
      <c r="DH8" s="314"/>
      <c r="DI8" s="314"/>
      <c r="DJ8" s="314"/>
      <c r="DK8" s="314"/>
      <c r="DL8" s="341"/>
      <c r="DM8" s="314"/>
      <c r="DN8" s="314"/>
      <c r="DO8" s="377"/>
      <c r="DP8" s="324">
        <v>1</v>
      </c>
      <c r="DQ8" s="314">
        <v>47500</v>
      </c>
      <c r="DR8" s="314"/>
      <c r="DS8" s="314"/>
      <c r="DT8" s="314"/>
      <c r="DU8" s="314"/>
      <c r="DV8" s="314"/>
      <c r="DW8" s="314"/>
      <c r="DX8" s="314"/>
      <c r="DY8" s="314"/>
      <c r="DZ8" s="314">
        <v>1</v>
      </c>
      <c r="EA8" s="314">
        <v>47500</v>
      </c>
      <c r="EB8" s="314"/>
      <c r="EC8" s="314"/>
      <c r="ED8" s="314"/>
      <c r="EE8" s="314"/>
      <c r="EF8" s="358">
        <f t="shared" ref="EF8:EG18" si="8">SUM(ED8,EB8,DZ8,DX8,DV8,DT8)</f>
        <v>1</v>
      </c>
      <c r="EG8" s="358">
        <f t="shared" si="8"/>
        <v>47500</v>
      </c>
      <c r="EH8" s="433"/>
      <c r="EI8" s="433"/>
      <c r="EJ8" s="433">
        <v>1</v>
      </c>
      <c r="EK8" s="433">
        <v>47500</v>
      </c>
      <c r="EL8" s="298"/>
      <c r="EM8" s="326">
        <v>1</v>
      </c>
      <c r="EN8" s="298"/>
      <c r="EO8" s="298"/>
      <c r="EP8" s="298"/>
      <c r="EQ8" s="298"/>
      <c r="ER8" s="298"/>
      <c r="ES8" s="298"/>
      <c r="ET8" s="298"/>
    </row>
    <row r="9" spans="1:150" ht="82.5">
      <c r="A9" s="447">
        <v>2</v>
      </c>
      <c r="B9" s="447" t="s">
        <v>1240</v>
      </c>
      <c r="C9" s="447" t="s">
        <v>1241</v>
      </c>
      <c r="D9" s="448" t="s">
        <v>1242</v>
      </c>
      <c r="E9" s="449">
        <v>34000</v>
      </c>
      <c r="F9" s="298">
        <v>4000</v>
      </c>
      <c r="G9" s="373">
        <f t="shared" si="3"/>
        <v>38000</v>
      </c>
      <c r="H9" s="314">
        <v>20</v>
      </c>
      <c r="I9" s="446">
        <f t="shared" si="0"/>
        <v>299.25</v>
      </c>
      <c r="J9" s="315">
        <f t="shared" si="1"/>
        <v>2199.25</v>
      </c>
      <c r="K9" s="450" t="s">
        <v>1243</v>
      </c>
      <c r="L9" s="370">
        <v>13</v>
      </c>
      <c r="M9" s="446">
        <f t="shared" si="2"/>
        <v>3890.25</v>
      </c>
      <c r="N9" s="315">
        <f t="shared" si="4"/>
        <v>28590.25</v>
      </c>
      <c r="O9" s="314">
        <f t="shared" si="5"/>
        <v>8796</v>
      </c>
      <c r="P9" s="314">
        <f t="shared" si="6"/>
        <v>7600</v>
      </c>
      <c r="Q9" s="314">
        <f t="shared" si="6"/>
        <v>1196</v>
      </c>
      <c r="R9" s="314">
        <f t="shared" si="6"/>
        <v>0</v>
      </c>
      <c r="S9" s="451" t="s">
        <v>1239</v>
      </c>
      <c r="T9" s="330" t="s">
        <v>1126</v>
      </c>
      <c r="U9" s="314">
        <v>7600</v>
      </c>
      <c r="V9" s="314">
        <v>1196</v>
      </c>
      <c r="W9" s="314"/>
      <c r="X9" s="320">
        <f t="shared" ref="X9:X17" si="9">SUM(U9:W9)</f>
        <v>8796</v>
      </c>
      <c r="Y9" s="319"/>
      <c r="Z9" s="314"/>
      <c r="AA9" s="314"/>
      <c r="AB9" s="314"/>
      <c r="AC9" s="320">
        <f t="shared" ref="AC9:AC17" si="10">SUM(Z9:AB9)</f>
        <v>0</v>
      </c>
      <c r="AD9" s="327"/>
      <c r="AE9" s="314"/>
      <c r="AF9" s="314"/>
      <c r="AG9" s="314"/>
      <c r="AH9" s="320">
        <f t="shared" ref="AH9:AH17" si="11">SUM(AE9:AG9)</f>
        <v>0</v>
      </c>
      <c r="AI9" s="314"/>
      <c r="AJ9" s="320"/>
      <c r="AK9" s="314"/>
      <c r="AL9" s="314"/>
      <c r="AM9" s="320">
        <f t="shared" si="7"/>
        <v>0</v>
      </c>
      <c r="AN9" s="314"/>
      <c r="AO9" s="341"/>
      <c r="AP9" s="314"/>
      <c r="AQ9" s="314"/>
      <c r="AR9" s="314"/>
      <c r="AS9" s="314"/>
      <c r="AT9" s="341"/>
      <c r="AU9" s="314"/>
      <c r="AV9" s="314"/>
      <c r="AW9" s="314"/>
      <c r="AX9" s="314"/>
      <c r="AY9" s="341"/>
      <c r="AZ9" s="314"/>
      <c r="BA9" s="314"/>
      <c r="BB9" s="314"/>
      <c r="BC9" s="314"/>
      <c r="BD9" s="341"/>
      <c r="BE9" s="314"/>
      <c r="BF9" s="314"/>
      <c r="BG9" s="314"/>
      <c r="BH9" s="314"/>
      <c r="BI9" s="341"/>
      <c r="BJ9" s="314"/>
      <c r="BK9" s="314"/>
      <c r="BL9" s="314"/>
      <c r="BM9" s="314"/>
      <c r="BN9" s="341"/>
      <c r="BO9" s="314"/>
      <c r="BP9" s="314"/>
      <c r="BQ9" s="314"/>
      <c r="BR9" s="314"/>
      <c r="BS9" s="341"/>
      <c r="BT9" s="314"/>
      <c r="BU9" s="314"/>
      <c r="BV9" s="314"/>
      <c r="BW9" s="314"/>
      <c r="BX9" s="341"/>
      <c r="BY9" s="314"/>
      <c r="BZ9" s="314"/>
      <c r="CA9" s="314"/>
      <c r="CB9" s="314"/>
      <c r="CC9" s="341"/>
      <c r="CD9" s="314"/>
      <c r="CE9" s="314"/>
      <c r="CF9" s="314"/>
      <c r="CG9" s="314"/>
      <c r="CH9" s="341"/>
      <c r="CI9" s="314"/>
      <c r="CJ9" s="314"/>
      <c r="CK9" s="314"/>
      <c r="CL9" s="314"/>
      <c r="CM9" s="341"/>
      <c r="CN9" s="314"/>
      <c r="CO9" s="314"/>
      <c r="CP9" s="314"/>
      <c r="CQ9" s="314"/>
      <c r="CR9" s="341"/>
      <c r="CS9" s="314"/>
      <c r="CT9" s="314"/>
      <c r="CU9" s="314"/>
      <c r="CV9" s="314"/>
      <c r="CW9" s="341"/>
      <c r="CX9" s="314"/>
      <c r="CY9" s="314"/>
      <c r="CZ9" s="314"/>
      <c r="DA9" s="314"/>
      <c r="DB9" s="341"/>
      <c r="DC9" s="314"/>
      <c r="DD9" s="314"/>
      <c r="DE9" s="314"/>
      <c r="DF9" s="314"/>
      <c r="DG9" s="341"/>
      <c r="DH9" s="314"/>
      <c r="DI9" s="314"/>
      <c r="DJ9" s="314"/>
      <c r="DK9" s="314"/>
      <c r="DL9" s="341"/>
      <c r="DM9" s="314"/>
      <c r="DN9" s="314"/>
      <c r="DO9" s="377"/>
      <c r="DP9" s="324">
        <v>1</v>
      </c>
      <c r="DQ9" s="314">
        <v>38000</v>
      </c>
      <c r="DR9" s="314"/>
      <c r="DS9" s="314"/>
      <c r="DT9" s="314">
        <v>1</v>
      </c>
      <c r="DU9" s="314">
        <v>38000</v>
      </c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58">
        <f t="shared" si="8"/>
        <v>1</v>
      </c>
      <c r="EG9" s="358">
        <f t="shared" si="8"/>
        <v>38000</v>
      </c>
      <c r="EH9" s="433"/>
      <c r="EI9" s="433"/>
      <c r="EJ9" s="433">
        <v>1</v>
      </c>
      <c r="EK9" s="433">
        <v>38000</v>
      </c>
      <c r="EL9" s="298"/>
      <c r="EM9" s="326">
        <v>1</v>
      </c>
      <c r="EN9" s="298"/>
      <c r="EO9" s="298"/>
      <c r="EP9" s="298"/>
      <c r="EQ9" s="298"/>
      <c r="ER9" s="298"/>
      <c r="ES9" s="298"/>
      <c r="ET9" s="298"/>
    </row>
    <row r="10" spans="1:150" ht="99">
      <c r="A10" s="447">
        <v>3</v>
      </c>
      <c r="B10" s="447" t="s">
        <v>1244</v>
      </c>
      <c r="C10" s="447" t="s">
        <v>1245</v>
      </c>
      <c r="D10" s="448" t="s">
        <v>335</v>
      </c>
      <c r="E10" s="449">
        <v>25500</v>
      </c>
      <c r="F10" s="298">
        <v>3000</v>
      </c>
      <c r="G10" s="373">
        <f t="shared" si="3"/>
        <v>28500</v>
      </c>
      <c r="H10" s="314">
        <v>20</v>
      </c>
      <c r="I10" s="446">
        <f t="shared" si="0"/>
        <v>224.4375</v>
      </c>
      <c r="J10" s="315">
        <f t="shared" si="1"/>
        <v>1649.4375</v>
      </c>
      <c r="K10" s="450" t="s">
        <v>1246</v>
      </c>
      <c r="L10" s="370">
        <v>13</v>
      </c>
      <c r="M10" s="446">
        <f t="shared" si="2"/>
        <v>2917.6875</v>
      </c>
      <c r="N10" s="315">
        <f t="shared" si="4"/>
        <v>21442.6875</v>
      </c>
      <c r="O10" s="314">
        <f t="shared" si="5"/>
        <v>13192</v>
      </c>
      <c r="P10" s="314">
        <f t="shared" si="6"/>
        <v>11400</v>
      </c>
      <c r="Q10" s="314">
        <f t="shared" si="6"/>
        <v>1792</v>
      </c>
      <c r="R10" s="314">
        <f t="shared" si="6"/>
        <v>0</v>
      </c>
      <c r="S10" s="452" t="s">
        <v>1247</v>
      </c>
      <c r="T10" s="330" t="s">
        <v>1126</v>
      </c>
      <c r="U10" s="314">
        <v>4275</v>
      </c>
      <c r="V10" s="314">
        <v>672</v>
      </c>
      <c r="W10" s="314"/>
      <c r="X10" s="320">
        <f t="shared" si="9"/>
        <v>4947</v>
      </c>
      <c r="Y10" s="330" t="s">
        <v>1126</v>
      </c>
      <c r="Z10" s="314">
        <v>1425</v>
      </c>
      <c r="AA10" s="314">
        <v>224</v>
      </c>
      <c r="AB10" s="314"/>
      <c r="AC10" s="320">
        <f t="shared" si="10"/>
        <v>1649</v>
      </c>
      <c r="AD10" s="319">
        <v>40519</v>
      </c>
      <c r="AE10" s="314">
        <v>2850</v>
      </c>
      <c r="AF10" s="314">
        <v>448</v>
      </c>
      <c r="AG10" s="314"/>
      <c r="AH10" s="320">
        <f t="shared" si="11"/>
        <v>3298</v>
      </c>
      <c r="AI10" s="330">
        <v>40220</v>
      </c>
      <c r="AJ10" s="320">
        <v>2850</v>
      </c>
      <c r="AK10" s="314">
        <v>448</v>
      </c>
      <c r="AL10" s="314"/>
      <c r="AM10" s="320">
        <f t="shared" si="7"/>
        <v>3298</v>
      </c>
      <c r="AN10" s="314"/>
      <c r="AO10" s="341"/>
      <c r="AP10" s="314"/>
      <c r="AQ10" s="314"/>
      <c r="AR10" s="314"/>
      <c r="AS10" s="314"/>
      <c r="AT10" s="341"/>
      <c r="AU10" s="314"/>
      <c r="AV10" s="314"/>
      <c r="AW10" s="314"/>
      <c r="AX10" s="314"/>
      <c r="AY10" s="341"/>
      <c r="AZ10" s="314"/>
      <c r="BA10" s="314"/>
      <c r="BB10" s="314"/>
      <c r="BC10" s="314"/>
      <c r="BD10" s="341"/>
      <c r="BE10" s="314"/>
      <c r="BF10" s="314"/>
      <c r="BG10" s="314"/>
      <c r="BH10" s="314"/>
      <c r="BI10" s="341"/>
      <c r="BJ10" s="314"/>
      <c r="BK10" s="314"/>
      <c r="BL10" s="314"/>
      <c r="BM10" s="314"/>
      <c r="BN10" s="341"/>
      <c r="BO10" s="314"/>
      <c r="BP10" s="314"/>
      <c r="BQ10" s="314"/>
      <c r="BR10" s="314"/>
      <c r="BS10" s="341"/>
      <c r="BT10" s="314"/>
      <c r="BU10" s="314"/>
      <c r="BV10" s="314"/>
      <c r="BW10" s="314"/>
      <c r="BX10" s="341"/>
      <c r="BY10" s="314"/>
      <c r="BZ10" s="314"/>
      <c r="CA10" s="314"/>
      <c r="CB10" s="314"/>
      <c r="CC10" s="341"/>
      <c r="CD10" s="314"/>
      <c r="CE10" s="314"/>
      <c r="CF10" s="314"/>
      <c r="CG10" s="314"/>
      <c r="CH10" s="341"/>
      <c r="CI10" s="314"/>
      <c r="CJ10" s="314"/>
      <c r="CK10" s="314"/>
      <c r="CL10" s="314"/>
      <c r="CM10" s="341"/>
      <c r="CN10" s="314"/>
      <c r="CO10" s="314"/>
      <c r="CP10" s="314"/>
      <c r="CQ10" s="314"/>
      <c r="CR10" s="341"/>
      <c r="CS10" s="314"/>
      <c r="CT10" s="314"/>
      <c r="CU10" s="314"/>
      <c r="CV10" s="314"/>
      <c r="CW10" s="341"/>
      <c r="CX10" s="314"/>
      <c r="CY10" s="314"/>
      <c r="CZ10" s="314"/>
      <c r="DA10" s="314"/>
      <c r="DB10" s="341"/>
      <c r="DC10" s="314"/>
      <c r="DD10" s="314"/>
      <c r="DE10" s="314"/>
      <c r="DF10" s="314"/>
      <c r="DG10" s="341"/>
      <c r="DH10" s="314"/>
      <c r="DI10" s="314"/>
      <c r="DJ10" s="314"/>
      <c r="DK10" s="314"/>
      <c r="DL10" s="341"/>
      <c r="DM10" s="314"/>
      <c r="DN10" s="314"/>
      <c r="DO10" s="377"/>
      <c r="DP10" s="324">
        <v>1</v>
      </c>
      <c r="DQ10" s="314">
        <v>28500</v>
      </c>
      <c r="DR10" s="314"/>
      <c r="DS10" s="314"/>
      <c r="DT10" s="314"/>
      <c r="DU10" s="314"/>
      <c r="DV10" s="314">
        <v>1</v>
      </c>
      <c r="DW10" s="314">
        <v>28500</v>
      </c>
      <c r="DX10" s="314"/>
      <c r="DY10" s="314"/>
      <c r="DZ10" s="314"/>
      <c r="EA10" s="314"/>
      <c r="EB10" s="314"/>
      <c r="EC10" s="314"/>
      <c r="ED10" s="314"/>
      <c r="EE10" s="314"/>
      <c r="EF10" s="358">
        <f t="shared" si="8"/>
        <v>1</v>
      </c>
      <c r="EG10" s="358">
        <f t="shared" si="8"/>
        <v>28500</v>
      </c>
      <c r="EH10" s="433"/>
      <c r="EI10" s="433"/>
      <c r="EJ10" s="433">
        <v>1</v>
      </c>
      <c r="EK10" s="433">
        <v>28500</v>
      </c>
      <c r="EL10" s="298"/>
      <c r="EM10" s="326">
        <v>1</v>
      </c>
      <c r="EN10" s="298"/>
      <c r="EO10" s="298"/>
      <c r="EP10" s="298"/>
      <c r="EQ10" s="298"/>
      <c r="ER10" s="298"/>
      <c r="ES10" s="298"/>
      <c r="ET10" s="298"/>
    </row>
    <row r="11" spans="1:150" ht="82.5">
      <c r="A11" s="447">
        <v>4</v>
      </c>
      <c r="B11" s="447" t="s">
        <v>1248</v>
      </c>
      <c r="C11" s="447" t="s">
        <v>1249</v>
      </c>
      <c r="D11" s="448" t="s">
        <v>1250</v>
      </c>
      <c r="E11" s="449">
        <v>25500</v>
      </c>
      <c r="F11" s="298">
        <v>3000</v>
      </c>
      <c r="G11" s="373">
        <f t="shared" si="3"/>
        <v>28500</v>
      </c>
      <c r="H11" s="314">
        <v>20</v>
      </c>
      <c r="I11" s="446">
        <f t="shared" si="0"/>
        <v>224.4375</v>
      </c>
      <c r="J11" s="315">
        <f t="shared" si="1"/>
        <v>1649.4375</v>
      </c>
      <c r="K11" s="450" t="s">
        <v>1251</v>
      </c>
      <c r="L11" s="370">
        <v>13</v>
      </c>
      <c r="M11" s="446">
        <f t="shared" si="2"/>
        <v>2917.6875</v>
      </c>
      <c r="N11" s="315">
        <f t="shared" si="4"/>
        <v>21442.6875</v>
      </c>
      <c r="O11" s="314">
        <f t="shared" si="5"/>
        <v>16960</v>
      </c>
      <c r="P11" s="314">
        <f t="shared" si="6"/>
        <v>14975</v>
      </c>
      <c r="Q11" s="314">
        <f t="shared" si="6"/>
        <v>1985</v>
      </c>
      <c r="R11" s="314">
        <f t="shared" si="6"/>
        <v>0</v>
      </c>
      <c r="S11" s="451" t="s">
        <v>1239</v>
      </c>
      <c r="T11" s="330" t="s">
        <v>1126</v>
      </c>
      <c r="U11" s="314">
        <v>4275</v>
      </c>
      <c r="V11" s="314">
        <v>672</v>
      </c>
      <c r="W11" s="314"/>
      <c r="X11" s="320">
        <f t="shared" si="9"/>
        <v>4947</v>
      </c>
      <c r="Y11" s="330" t="s">
        <v>1126</v>
      </c>
      <c r="Z11" s="314">
        <v>2850</v>
      </c>
      <c r="AA11" s="314">
        <v>448</v>
      </c>
      <c r="AB11" s="314"/>
      <c r="AC11" s="320">
        <f t="shared" si="10"/>
        <v>3298</v>
      </c>
      <c r="AD11" s="319">
        <v>40519</v>
      </c>
      <c r="AE11" s="314">
        <v>2850</v>
      </c>
      <c r="AF11" s="314">
        <v>450</v>
      </c>
      <c r="AG11" s="314"/>
      <c r="AH11" s="320">
        <f t="shared" si="11"/>
        <v>3300</v>
      </c>
      <c r="AI11" s="330">
        <v>40220</v>
      </c>
      <c r="AJ11" s="320">
        <v>5000</v>
      </c>
      <c r="AK11" s="314">
        <v>415</v>
      </c>
      <c r="AL11" s="314"/>
      <c r="AM11" s="320">
        <f t="shared" si="7"/>
        <v>5415</v>
      </c>
      <c r="AN11" s="314"/>
      <c r="AO11" s="341"/>
      <c r="AP11" s="314"/>
      <c r="AQ11" s="314"/>
      <c r="AR11" s="314"/>
      <c r="AS11" s="314"/>
      <c r="AT11" s="341"/>
      <c r="AU11" s="314"/>
      <c r="AV11" s="314"/>
      <c r="AW11" s="314"/>
      <c r="AX11" s="314"/>
      <c r="AY11" s="341"/>
      <c r="AZ11" s="314"/>
      <c r="BA11" s="314"/>
      <c r="BB11" s="314"/>
      <c r="BC11" s="314"/>
      <c r="BD11" s="341"/>
      <c r="BE11" s="314"/>
      <c r="BF11" s="314"/>
      <c r="BG11" s="314"/>
      <c r="BH11" s="314"/>
      <c r="BI11" s="341"/>
      <c r="BJ11" s="314"/>
      <c r="BK11" s="314"/>
      <c r="BL11" s="314"/>
      <c r="BM11" s="314"/>
      <c r="BN11" s="341"/>
      <c r="BO11" s="314"/>
      <c r="BP11" s="314"/>
      <c r="BQ11" s="314"/>
      <c r="BR11" s="314"/>
      <c r="BS11" s="341"/>
      <c r="BT11" s="314"/>
      <c r="BU11" s="314"/>
      <c r="BV11" s="314"/>
      <c r="BW11" s="314"/>
      <c r="BX11" s="341"/>
      <c r="BY11" s="314"/>
      <c r="BZ11" s="314"/>
      <c r="CA11" s="314"/>
      <c r="CB11" s="314"/>
      <c r="CC11" s="341"/>
      <c r="CD11" s="314"/>
      <c r="CE11" s="314"/>
      <c r="CF11" s="314"/>
      <c r="CG11" s="314"/>
      <c r="CH11" s="341"/>
      <c r="CI11" s="314"/>
      <c r="CJ11" s="314"/>
      <c r="CK11" s="314"/>
      <c r="CL11" s="314"/>
      <c r="CM11" s="341"/>
      <c r="CN11" s="314"/>
      <c r="CO11" s="314"/>
      <c r="CP11" s="314"/>
      <c r="CQ11" s="314"/>
      <c r="CR11" s="341"/>
      <c r="CS11" s="314"/>
      <c r="CT11" s="314"/>
      <c r="CU11" s="314"/>
      <c r="CV11" s="314"/>
      <c r="CW11" s="341"/>
      <c r="CX11" s="314"/>
      <c r="CY11" s="314"/>
      <c r="CZ11" s="314"/>
      <c r="DA11" s="314"/>
      <c r="DB11" s="341"/>
      <c r="DC11" s="314"/>
      <c r="DD11" s="314"/>
      <c r="DE11" s="314"/>
      <c r="DF11" s="314"/>
      <c r="DG11" s="341"/>
      <c r="DH11" s="314"/>
      <c r="DI11" s="314"/>
      <c r="DJ11" s="314"/>
      <c r="DK11" s="314"/>
      <c r="DL11" s="341"/>
      <c r="DM11" s="314"/>
      <c r="DN11" s="314"/>
      <c r="DO11" s="377"/>
      <c r="DP11" s="324">
        <v>1</v>
      </c>
      <c r="DQ11" s="314">
        <v>28500</v>
      </c>
      <c r="DR11" s="314"/>
      <c r="DS11" s="314"/>
      <c r="DT11" s="314"/>
      <c r="DU11" s="314"/>
      <c r="DV11" s="314">
        <v>1</v>
      </c>
      <c r="DW11" s="314">
        <v>28500</v>
      </c>
      <c r="DX11" s="314"/>
      <c r="DY11" s="314"/>
      <c r="DZ11" s="314"/>
      <c r="EA11" s="314"/>
      <c r="EB11" s="314"/>
      <c r="EC11" s="314"/>
      <c r="ED11" s="314"/>
      <c r="EE11" s="314"/>
      <c r="EF11" s="358">
        <f t="shared" si="8"/>
        <v>1</v>
      </c>
      <c r="EG11" s="358">
        <f t="shared" si="8"/>
        <v>28500</v>
      </c>
      <c r="EH11" s="433"/>
      <c r="EI11" s="433"/>
      <c r="EJ11" s="433">
        <v>1</v>
      </c>
      <c r="EK11" s="433">
        <v>28500</v>
      </c>
      <c r="EL11" s="298"/>
      <c r="EM11" s="326">
        <v>1</v>
      </c>
      <c r="EN11" s="298"/>
      <c r="EO11" s="298"/>
      <c r="EP11" s="298"/>
      <c r="EQ11" s="298"/>
      <c r="ER11" s="298"/>
      <c r="ES11" s="298"/>
      <c r="ET11" s="298"/>
    </row>
    <row r="12" spans="1:150" ht="66">
      <c r="A12" s="447">
        <v>5</v>
      </c>
      <c r="B12" s="447" t="s">
        <v>1252</v>
      </c>
      <c r="C12" s="447" t="s">
        <v>1253</v>
      </c>
      <c r="D12" s="448" t="s">
        <v>87</v>
      </c>
      <c r="E12" s="298">
        <v>34000</v>
      </c>
      <c r="F12" s="298">
        <v>4000</v>
      </c>
      <c r="G12" s="373">
        <f t="shared" si="3"/>
        <v>38000</v>
      </c>
      <c r="H12" s="314">
        <v>20</v>
      </c>
      <c r="I12" s="446">
        <f t="shared" si="0"/>
        <v>299.25</v>
      </c>
      <c r="J12" s="315">
        <f t="shared" si="1"/>
        <v>2199.25</v>
      </c>
      <c r="K12" s="450" t="s">
        <v>1254</v>
      </c>
      <c r="L12" s="370">
        <v>13</v>
      </c>
      <c r="M12" s="446">
        <f t="shared" si="2"/>
        <v>3890.25</v>
      </c>
      <c r="N12" s="315">
        <f t="shared" si="4"/>
        <v>28590.25</v>
      </c>
      <c r="O12" s="314">
        <f t="shared" si="5"/>
        <v>21587</v>
      </c>
      <c r="P12" s="314">
        <f t="shared" si="6"/>
        <v>19000</v>
      </c>
      <c r="Q12" s="314">
        <f t="shared" si="6"/>
        <v>2587</v>
      </c>
      <c r="R12" s="314">
        <f t="shared" si="6"/>
        <v>0</v>
      </c>
      <c r="S12" s="452" t="s">
        <v>1255</v>
      </c>
      <c r="T12" s="330" t="s">
        <v>1126</v>
      </c>
      <c r="U12" s="314">
        <v>5700</v>
      </c>
      <c r="V12" s="314">
        <v>897</v>
      </c>
      <c r="W12" s="314"/>
      <c r="X12" s="320">
        <f t="shared" si="9"/>
        <v>6597</v>
      </c>
      <c r="Y12" s="319">
        <v>40519</v>
      </c>
      <c r="Z12" s="314">
        <v>7600</v>
      </c>
      <c r="AA12" s="314">
        <v>1196</v>
      </c>
      <c r="AB12" s="314"/>
      <c r="AC12" s="320">
        <f t="shared" si="10"/>
        <v>8796</v>
      </c>
      <c r="AD12" s="319">
        <v>40220</v>
      </c>
      <c r="AE12" s="314">
        <v>5700</v>
      </c>
      <c r="AF12" s="314">
        <v>494</v>
      </c>
      <c r="AG12" s="314"/>
      <c r="AH12" s="320">
        <f t="shared" si="11"/>
        <v>6194</v>
      </c>
      <c r="AI12" s="314"/>
      <c r="AJ12" s="320"/>
      <c r="AK12" s="314"/>
      <c r="AL12" s="314"/>
      <c r="AM12" s="320">
        <f t="shared" si="7"/>
        <v>0</v>
      </c>
      <c r="AN12" s="314"/>
      <c r="AO12" s="341"/>
      <c r="AP12" s="314"/>
      <c r="AQ12" s="314"/>
      <c r="AR12" s="314"/>
      <c r="AS12" s="314"/>
      <c r="AT12" s="341"/>
      <c r="AU12" s="314"/>
      <c r="AV12" s="314"/>
      <c r="AW12" s="314"/>
      <c r="AX12" s="314"/>
      <c r="AY12" s="341"/>
      <c r="AZ12" s="314"/>
      <c r="BA12" s="314"/>
      <c r="BB12" s="314"/>
      <c r="BC12" s="314"/>
      <c r="BD12" s="341"/>
      <c r="BE12" s="314"/>
      <c r="BF12" s="314"/>
      <c r="BG12" s="314"/>
      <c r="BH12" s="314"/>
      <c r="BI12" s="341"/>
      <c r="BJ12" s="314"/>
      <c r="BK12" s="314"/>
      <c r="BL12" s="314"/>
      <c r="BM12" s="314"/>
      <c r="BN12" s="341"/>
      <c r="BO12" s="314"/>
      <c r="BP12" s="314"/>
      <c r="BQ12" s="314"/>
      <c r="BR12" s="314"/>
      <c r="BS12" s="341"/>
      <c r="BT12" s="314"/>
      <c r="BU12" s="314"/>
      <c r="BV12" s="314"/>
      <c r="BW12" s="314"/>
      <c r="BX12" s="341"/>
      <c r="BY12" s="314"/>
      <c r="BZ12" s="314"/>
      <c r="CA12" s="314"/>
      <c r="CB12" s="314"/>
      <c r="CC12" s="341"/>
      <c r="CD12" s="314"/>
      <c r="CE12" s="314"/>
      <c r="CF12" s="314"/>
      <c r="CG12" s="314"/>
      <c r="CH12" s="341"/>
      <c r="CI12" s="314"/>
      <c r="CJ12" s="314"/>
      <c r="CK12" s="314"/>
      <c r="CL12" s="314"/>
      <c r="CM12" s="341"/>
      <c r="CN12" s="314"/>
      <c r="CO12" s="314"/>
      <c r="CP12" s="314"/>
      <c r="CQ12" s="314"/>
      <c r="CR12" s="341"/>
      <c r="CS12" s="314"/>
      <c r="CT12" s="314"/>
      <c r="CU12" s="314"/>
      <c r="CV12" s="314"/>
      <c r="CW12" s="341"/>
      <c r="CX12" s="314"/>
      <c r="CY12" s="314"/>
      <c r="CZ12" s="314"/>
      <c r="DA12" s="314"/>
      <c r="DB12" s="341"/>
      <c r="DC12" s="314"/>
      <c r="DD12" s="314"/>
      <c r="DE12" s="314"/>
      <c r="DF12" s="314"/>
      <c r="DG12" s="341"/>
      <c r="DH12" s="314"/>
      <c r="DI12" s="314"/>
      <c r="DJ12" s="314"/>
      <c r="DK12" s="314"/>
      <c r="DL12" s="341"/>
      <c r="DM12" s="314"/>
      <c r="DN12" s="314"/>
      <c r="DO12" s="377"/>
      <c r="DP12" s="324">
        <v>1</v>
      </c>
      <c r="DQ12" s="314">
        <v>38000</v>
      </c>
      <c r="DR12" s="314"/>
      <c r="DS12" s="314"/>
      <c r="DT12" s="314"/>
      <c r="DU12" s="314"/>
      <c r="DV12" s="314">
        <v>1</v>
      </c>
      <c r="DW12" s="314">
        <v>38000</v>
      </c>
      <c r="DX12" s="314"/>
      <c r="DY12" s="314"/>
      <c r="DZ12" s="314"/>
      <c r="EA12" s="314"/>
      <c r="EB12" s="314"/>
      <c r="EC12" s="314"/>
      <c r="ED12" s="314"/>
      <c r="EE12" s="314"/>
      <c r="EF12" s="358">
        <f t="shared" si="8"/>
        <v>1</v>
      </c>
      <c r="EG12" s="358">
        <f t="shared" si="8"/>
        <v>38000</v>
      </c>
      <c r="EH12" s="433"/>
      <c r="EI12" s="433"/>
      <c r="EJ12" s="433">
        <v>1</v>
      </c>
      <c r="EK12" s="433">
        <v>38000</v>
      </c>
      <c r="EL12" s="298"/>
      <c r="EM12" s="326">
        <v>1</v>
      </c>
      <c r="EN12" s="298"/>
      <c r="EO12" s="298"/>
      <c r="EP12" s="298"/>
      <c r="EQ12" s="298"/>
      <c r="ER12" s="298"/>
      <c r="ES12" s="298"/>
      <c r="ET12" s="298"/>
    </row>
    <row r="13" spans="1:150" ht="115.5">
      <c r="A13" s="447">
        <v>6</v>
      </c>
      <c r="B13" s="554" t="s">
        <v>1256</v>
      </c>
      <c r="C13" s="447" t="s">
        <v>1257</v>
      </c>
      <c r="D13" s="447" t="s">
        <v>1258</v>
      </c>
      <c r="E13" s="298">
        <v>42500</v>
      </c>
      <c r="F13" s="298">
        <v>5000</v>
      </c>
      <c r="G13" s="373">
        <f t="shared" si="3"/>
        <v>47500</v>
      </c>
      <c r="H13" s="314">
        <v>20</v>
      </c>
      <c r="I13" s="446">
        <f t="shared" si="0"/>
        <v>374.0625</v>
      </c>
      <c r="J13" s="315">
        <f t="shared" si="1"/>
        <v>2749.0625</v>
      </c>
      <c r="K13" s="450" t="s">
        <v>1259</v>
      </c>
      <c r="L13" s="370">
        <v>13</v>
      </c>
      <c r="M13" s="446">
        <f t="shared" si="2"/>
        <v>4862.8125</v>
      </c>
      <c r="N13" s="315">
        <f t="shared" si="4"/>
        <v>35737.8125</v>
      </c>
      <c r="O13" s="314">
        <f t="shared" si="5"/>
        <v>15747</v>
      </c>
      <c r="P13" s="314">
        <f t="shared" si="6"/>
        <v>13877</v>
      </c>
      <c r="Q13" s="314">
        <f t="shared" si="6"/>
        <v>1870</v>
      </c>
      <c r="R13" s="314">
        <f t="shared" si="6"/>
        <v>0</v>
      </c>
      <c r="S13" s="451" t="s">
        <v>1260</v>
      </c>
      <c r="T13" s="330" t="s">
        <v>1126</v>
      </c>
      <c r="U13" s="314">
        <v>4750</v>
      </c>
      <c r="V13" s="314">
        <v>748</v>
      </c>
      <c r="W13" s="314"/>
      <c r="X13" s="320">
        <f t="shared" si="9"/>
        <v>5498</v>
      </c>
      <c r="Y13" s="330" t="s">
        <v>1126</v>
      </c>
      <c r="Z13" s="314">
        <v>6752</v>
      </c>
      <c r="AA13" s="314">
        <v>748</v>
      </c>
      <c r="AB13" s="314"/>
      <c r="AC13" s="320">
        <f t="shared" si="10"/>
        <v>7500</v>
      </c>
      <c r="AD13" s="319">
        <v>40519</v>
      </c>
      <c r="AE13" s="314">
        <v>2375</v>
      </c>
      <c r="AF13" s="314">
        <v>374</v>
      </c>
      <c r="AG13" s="314"/>
      <c r="AH13" s="320">
        <f t="shared" si="11"/>
        <v>2749</v>
      </c>
      <c r="AI13" s="314"/>
      <c r="AJ13" s="320"/>
      <c r="AK13" s="314"/>
      <c r="AL13" s="314"/>
      <c r="AM13" s="320">
        <f t="shared" si="7"/>
        <v>0</v>
      </c>
      <c r="AN13" s="314"/>
      <c r="AO13" s="341"/>
      <c r="AP13" s="314"/>
      <c r="AQ13" s="314"/>
      <c r="AR13" s="314"/>
      <c r="AS13" s="314"/>
      <c r="AT13" s="341"/>
      <c r="AU13" s="314"/>
      <c r="AV13" s="314"/>
      <c r="AW13" s="314"/>
      <c r="AX13" s="314"/>
      <c r="AY13" s="341"/>
      <c r="AZ13" s="314"/>
      <c r="BA13" s="314"/>
      <c r="BB13" s="314"/>
      <c r="BC13" s="314"/>
      <c r="BD13" s="341"/>
      <c r="BE13" s="314"/>
      <c r="BF13" s="314"/>
      <c r="BG13" s="314"/>
      <c r="BH13" s="314"/>
      <c r="BI13" s="341"/>
      <c r="BJ13" s="314"/>
      <c r="BK13" s="314"/>
      <c r="BL13" s="314"/>
      <c r="BM13" s="314"/>
      <c r="BN13" s="341"/>
      <c r="BO13" s="314"/>
      <c r="BP13" s="314"/>
      <c r="BQ13" s="314"/>
      <c r="BR13" s="314"/>
      <c r="BS13" s="341"/>
      <c r="BT13" s="314"/>
      <c r="BU13" s="314"/>
      <c r="BV13" s="314"/>
      <c r="BW13" s="314"/>
      <c r="BX13" s="341"/>
      <c r="BY13" s="314"/>
      <c r="BZ13" s="314"/>
      <c r="CA13" s="314"/>
      <c r="CB13" s="314"/>
      <c r="CC13" s="341"/>
      <c r="CD13" s="314"/>
      <c r="CE13" s="314"/>
      <c r="CF13" s="314"/>
      <c r="CG13" s="314"/>
      <c r="CH13" s="341"/>
      <c r="CI13" s="314"/>
      <c r="CJ13" s="314"/>
      <c r="CK13" s="314"/>
      <c r="CL13" s="314"/>
      <c r="CM13" s="341"/>
      <c r="CN13" s="314"/>
      <c r="CO13" s="314"/>
      <c r="CP13" s="314"/>
      <c r="CQ13" s="314"/>
      <c r="CR13" s="341"/>
      <c r="CS13" s="314"/>
      <c r="CT13" s="314"/>
      <c r="CU13" s="314"/>
      <c r="CV13" s="314"/>
      <c r="CW13" s="341"/>
      <c r="CX13" s="314"/>
      <c r="CY13" s="314"/>
      <c r="CZ13" s="314"/>
      <c r="DA13" s="314"/>
      <c r="DB13" s="341"/>
      <c r="DC13" s="314"/>
      <c r="DD13" s="314"/>
      <c r="DE13" s="314"/>
      <c r="DF13" s="314"/>
      <c r="DG13" s="341"/>
      <c r="DH13" s="314"/>
      <c r="DI13" s="314"/>
      <c r="DJ13" s="314"/>
      <c r="DK13" s="314"/>
      <c r="DL13" s="341"/>
      <c r="DM13" s="314"/>
      <c r="DN13" s="314"/>
      <c r="DO13" s="377"/>
      <c r="DP13" s="324">
        <v>1</v>
      </c>
      <c r="DQ13" s="314">
        <v>47500</v>
      </c>
      <c r="DR13" s="314"/>
      <c r="DS13" s="314"/>
      <c r="DT13" s="314"/>
      <c r="DU13" s="314"/>
      <c r="DV13" s="314">
        <v>1</v>
      </c>
      <c r="DW13" s="314">
        <v>47500</v>
      </c>
      <c r="DX13" s="314"/>
      <c r="DY13" s="314"/>
      <c r="DZ13" s="314"/>
      <c r="EA13" s="314"/>
      <c r="EB13" s="314"/>
      <c r="EC13" s="314"/>
      <c r="ED13" s="314"/>
      <c r="EE13" s="314"/>
      <c r="EF13" s="358">
        <f t="shared" si="8"/>
        <v>1</v>
      </c>
      <c r="EG13" s="358">
        <f t="shared" si="8"/>
        <v>47500</v>
      </c>
      <c r="EH13" s="433">
        <v>1</v>
      </c>
      <c r="EI13" s="433">
        <v>47500</v>
      </c>
      <c r="EJ13" s="433"/>
      <c r="EK13" s="433"/>
      <c r="EL13" s="298"/>
      <c r="EM13" s="326">
        <v>1</v>
      </c>
      <c r="EN13" s="298"/>
      <c r="EO13" s="298"/>
      <c r="EP13" s="298"/>
      <c r="EQ13" s="298"/>
      <c r="ER13" s="298"/>
      <c r="ES13" s="298"/>
      <c r="ET13" s="298"/>
    </row>
    <row r="14" spans="1:150" ht="94.5">
      <c r="A14" s="447">
        <v>7</v>
      </c>
      <c r="B14" s="453" t="s">
        <v>1261</v>
      </c>
      <c r="C14" s="447" t="s">
        <v>1262</v>
      </c>
      <c r="D14" s="448" t="s">
        <v>362</v>
      </c>
      <c r="E14" s="454">
        <v>25500</v>
      </c>
      <c r="F14" s="455">
        <v>3000</v>
      </c>
      <c r="G14" s="373">
        <f t="shared" si="3"/>
        <v>28500</v>
      </c>
      <c r="H14" s="314">
        <v>20</v>
      </c>
      <c r="I14" s="446">
        <f t="shared" si="0"/>
        <v>224.4375</v>
      </c>
      <c r="J14" s="315">
        <f t="shared" si="1"/>
        <v>1649.4375</v>
      </c>
      <c r="K14" s="456" t="s">
        <v>1263</v>
      </c>
      <c r="L14" s="370">
        <v>8</v>
      </c>
      <c r="M14" s="446">
        <f t="shared" si="2"/>
        <v>1795.5</v>
      </c>
      <c r="N14" s="315">
        <f>SUM(L14*J14)</f>
        <v>13195.5</v>
      </c>
      <c r="O14" s="314">
        <f>SUM(P14:Q14)</f>
        <v>8250</v>
      </c>
      <c r="P14" s="314">
        <f t="shared" si="6"/>
        <v>7125</v>
      </c>
      <c r="Q14" s="314">
        <f t="shared" si="6"/>
        <v>1125</v>
      </c>
      <c r="R14" s="314">
        <f t="shared" si="6"/>
        <v>0</v>
      </c>
      <c r="S14" s="314" t="s">
        <v>1264</v>
      </c>
      <c r="T14" s="330" t="s">
        <v>1126</v>
      </c>
      <c r="U14" s="314">
        <v>2850</v>
      </c>
      <c r="V14" s="314">
        <v>450</v>
      </c>
      <c r="W14" s="314"/>
      <c r="X14" s="320">
        <f t="shared" si="9"/>
        <v>3300</v>
      </c>
      <c r="Y14" s="319">
        <v>40519</v>
      </c>
      <c r="Z14" s="314">
        <v>2850</v>
      </c>
      <c r="AA14" s="314">
        <v>450</v>
      </c>
      <c r="AB14" s="314"/>
      <c r="AC14" s="320">
        <f t="shared" si="10"/>
        <v>3300</v>
      </c>
      <c r="AD14" s="319">
        <v>40220</v>
      </c>
      <c r="AE14" s="314">
        <v>1425</v>
      </c>
      <c r="AF14" s="314">
        <v>225</v>
      </c>
      <c r="AG14" s="314"/>
      <c r="AH14" s="320">
        <f t="shared" si="11"/>
        <v>1650</v>
      </c>
      <c r="AI14" s="314"/>
      <c r="AJ14" s="320"/>
      <c r="AK14" s="314"/>
      <c r="AL14" s="314"/>
      <c r="AM14" s="320">
        <f t="shared" si="7"/>
        <v>0</v>
      </c>
      <c r="AN14" s="314"/>
      <c r="AO14" s="341"/>
      <c r="AP14" s="314"/>
      <c r="AQ14" s="314"/>
      <c r="AR14" s="314"/>
      <c r="AS14" s="314"/>
      <c r="AT14" s="341"/>
      <c r="AU14" s="314"/>
      <c r="AV14" s="314"/>
      <c r="AW14" s="314"/>
      <c r="AX14" s="314"/>
      <c r="AY14" s="341"/>
      <c r="AZ14" s="314"/>
      <c r="BA14" s="314"/>
      <c r="BB14" s="314"/>
      <c r="BC14" s="314"/>
      <c r="BD14" s="341"/>
      <c r="BE14" s="314"/>
      <c r="BF14" s="314"/>
      <c r="BG14" s="314"/>
      <c r="BH14" s="314"/>
      <c r="BI14" s="341"/>
      <c r="BJ14" s="314"/>
      <c r="BK14" s="314"/>
      <c r="BL14" s="314"/>
      <c r="BM14" s="314"/>
      <c r="BN14" s="341"/>
      <c r="BO14" s="314"/>
      <c r="BP14" s="314"/>
      <c r="BQ14" s="314"/>
      <c r="BR14" s="314"/>
      <c r="BS14" s="341"/>
      <c r="BT14" s="314"/>
      <c r="BU14" s="314"/>
      <c r="BV14" s="314"/>
      <c r="BW14" s="314"/>
      <c r="BX14" s="341"/>
      <c r="BY14" s="314"/>
      <c r="BZ14" s="314"/>
      <c r="CA14" s="314"/>
      <c r="CB14" s="314"/>
      <c r="CC14" s="341"/>
      <c r="CD14" s="314"/>
      <c r="CE14" s="314"/>
      <c r="CF14" s="314"/>
      <c r="CG14" s="314"/>
      <c r="CH14" s="341"/>
      <c r="CI14" s="314"/>
      <c r="CJ14" s="314"/>
      <c r="CK14" s="314"/>
      <c r="CL14" s="314"/>
      <c r="CM14" s="341"/>
      <c r="CN14" s="314"/>
      <c r="CO14" s="314"/>
      <c r="CP14" s="314"/>
      <c r="CQ14" s="314"/>
      <c r="CR14" s="341"/>
      <c r="CS14" s="314"/>
      <c r="CT14" s="314"/>
      <c r="CU14" s="314"/>
      <c r="CV14" s="314"/>
      <c r="CW14" s="341"/>
      <c r="CX14" s="314"/>
      <c r="CY14" s="314"/>
      <c r="CZ14" s="314"/>
      <c r="DA14" s="314"/>
      <c r="DB14" s="341"/>
      <c r="DC14" s="314"/>
      <c r="DD14" s="314"/>
      <c r="DE14" s="314"/>
      <c r="DF14" s="314"/>
      <c r="DG14" s="341"/>
      <c r="DH14" s="314"/>
      <c r="DI14" s="314"/>
      <c r="DJ14" s="314"/>
      <c r="DK14" s="314"/>
      <c r="DL14" s="341"/>
      <c r="DM14" s="314"/>
      <c r="DN14" s="314"/>
      <c r="DO14" s="377"/>
      <c r="DP14" s="324">
        <v>1</v>
      </c>
      <c r="DQ14" s="314">
        <v>28500</v>
      </c>
      <c r="DR14" s="314"/>
      <c r="DS14" s="314"/>
      <c r="DT14" s="314"/>
      <c r="DU14" s="314"/>
      <c r="DV14" s="314">
        <v>1</v>
      </c>
      <c r="DW14" s="314">
        <v>28500</v>
      </c>
      <c r="DX14" s="314"/>
      <c r="DY14" s="314"/>
      <c r="DZ14" s="314"/>
      <c r="EA14" s="314"/>
      <c r="EB14" s="314"/>
      <c r="EC14" s="314"/>
      <c r="ED14" s="314"/>
      <c r="EE14" s="314"/>
      <c r="EF14" s="358">
        <f t="shared" si="8"/>
        <v>1</v>
      </c>
      <c r="EG14" s="358">
        <f t="shared" si="8"/>
        <v>28500</v>
      </c>
      <c r="EH14" s="433">
        <v>1</v>
      </c>
      <c r="EI14" s="433">
        <v>28500</v>
      </c>
      <c r="EJ14" s="433"/>
      <c r="EK14" s="433"/>
      <c r="EL14" s="298"/>
      <c r="EM14" s="326">
        <v>1</v>
      </c>
      <c r="EN14" s="298"/>
      <c r="EO14" s="298"/>
      <c r="EP14" s="298"/>
      <c r="EQ14" s="298"/>
      <c r="ER14" s="298"/>
      <c r="ES14" s="298"/>
      <c r="ET14" s="298"/>
    </row>
    <row r="15" spans="1:150" ht="94.5">
      <c r="A15" s="447">
        <v>8</v>
      </c>
      <c r="B15" s="457" t="s">
        <v>1265</v>
      </c>
      <c r="C15" s="448" t="s">
        <v>1266</v>
      </c>
      <c r="D15" s="448" t="s">
        <v>1267</v>
      </c>
      <c r="E15" s="456">
        <v>34000</v>
      </c>
      <c r="F15" s="456">
        <v>4000</v>
      </c>
      <c r="G15" s="373">
        <f t="shared" si="3"/>
        <v>38000</v>
      </c>
      <c r="H15" s="314">
        <v>20</v>
      </c>
      <c r="I15" s="446">
        <f t="shared" si="0"/>
        <v>299.25</v>
      </c>
      <c r="J15" s="315">
        <f>SUM((G15*6*21)/(8*20*100))+(G15/20)</f>
        <v>2199.25</v>
      </c>
      <c r="K15" s="456" t="s">
        <v>1268</v>
      </c>
      <c r="L15" s="370">
        <v>8</v>
      </c>
      <c r="M15" s="446">
        <f t="shared" si="2"/>
        <v>2394</v>
      </c>
      <c r="N15" s="315">
        <f>SUM(L15*J15)</f>
        <v>17594</v>
      </c>
      <c r="O15" s="314">
        <f>SUM(P15:Q15)</f>
        <v>19791</v>
      </c>
      <c r="P15" s="314">
        <f t="shared" si="6"/>
        <v>17100</v>
      </c>
      <c r="Q15" s="314">
        <f t="shared" si="6"/>
        <v>2691</v>
      </c>
      <c r="R15" s="314">
        <f t="shared" si="6"/>
        <v>0</v>
      </c>
      <c r="S15" s="458">
        <v>39665</v>
      </c>
      <c r="T15" s="330" t="s">
        <v>1126</v>
      </c>
      <c r="U15" s="314">
        <v>5700</v>
      </c>
      <c r="V15" s="314">
        <v>897</v>
      </c>
      <c r="W15" s="314"/>
      <c r="X15" s="320">
        <f t="shared" si="9"/>
        <v>6597</v>
      </c>
      <c r="Y15" s="330" t="s">
        <v>1126</v>
      </c>
      <c r="Z15" s="314">
        <v>1900</v>
      </c>
      <c r="AA15" s="314">
        <v>299</v>
      </c>
      <c r="AB15" s="314"/>
      <c r="AC15" s="320">
        <f t="shared" si="10"/>
        <v>2199</v>
      </c>
      <c r="AD15" s="319">
        <v>40519</v>
      </c>
      <c r="AE15" s="314">
        <v>7600</v>
      </c>
      <c r="AF15" s="314">
        <v>1196</v>
      </c>
      <c r="AG15" s="314"/>
      <c r="AH15" s="320">
        <f t="shared" si="11"/>
        <v>8796</v>
      </c>
      <c r="AI15" s="330">
        <v>40220</v>
      </c>
      <c r="AJ15" s="320">
        <v>1900</v>
      </c>
      <c r="AK15" s="314">
        <v>299</v>
      </c>
      <c r="AL15" s="314"/>
      <c r="AM15" s="320">
        <f t="shared" si="7"/>
        <v>2199</v>
      </c>
      <c r="AN15" s="314"/>
      <c r="AO15" s="341"/>
      <c r="AP15" s="314"/>
      <c r="AQ15" s="314"/>
      <c r="AR15" s="314"/>
      <c r="AS15" s="314"/>
      <c r="AT15" s="341"/>
      <c r="AU15" s="314"/>
      <c r="AV15" s="314"/>
      <c r="AW15" s="314"/>
      <c r="AX15" s="314"/>
      <c r="AY15" s="341"/>
      <c r="AZ15" s="314"/>
      <c r="BA15" s="314"/>
      <c r="BB15" s="314"/>
      <c r="BC15" s="314"/>
      <c r="BD15" s="341"/>
      <c r="BE15" s="314"/>
      <c r="BF15" s="314"/>
      <c r="BG15" s="314"/>
      <c r="BH15" s="314"/>
      <c r="BI15" s="341"/>
      <c r="BJ15" s="314"/>
      <c r="BK15" s="314"/>
      <c r="BL15" s="314"/>
      <c r="BM15" s="314"/>
      <c r="BN15" s="341"/>
      <c r="BO15" s="314"/>
      <c r="BP15" s="314"/>
      <c r="BQ15" s="314"/>
      <c r="BR15" s="314"/>
      <c r="BS15" s="341"/>
      <c r="BT15" s="314"/>
      <c r="BU15" s="314"/>
      <c r="BV15" s="314"/>
      <c r="BW15" s="314"/>
      <c r="BX15" s="341"/>
      <c r="BY15" s="314"/>
      <c r="BZ15" s="314"/>
      <c r="CA15" s="314"/>
      <c r="CB15" s="314"/>
      <c r="CC15" s="341"/>
      <c r="CD15" s="314"/>
      <c r="CE15" s="314"/>
      <c r="CF15" s="314"/>
      <c r="CG15" s="314"/>
      <c r="CH15" s="341"/>
      <c r="CI15" s="314"/>
      <c r="CJ15" s="314"/>
      <c r="CK15" s="314"/>
      <c r="CL15" s="314"/>
      <c r="CM15" s="341"/>
      <c r="CN15" s="314"/>
      <c r="CO15" s="314"/>
      <c r="CP15" s="314"/>
      <c r="CQ15" s="314"/>
      <c r="CR15" s="341"/>
      <c r="CS15" s="314"/>
      <c r="CT15" s="314"/>
      <c r="CU15" s="314"/>
      <c r="CV15" s="314"/>
      <c r="CW15" s="341"/>
      <c r="CX15" s="314"/>
      <c r="CY15" s="314"/>
      <c r="CZ15" s="314"/>
      <c r="DA15" s="314"/>
      <c r="DB15" s="341"/>
      <c r="DC15" s="314"/>
      <c r="DD15" s="314"/>
      <c r="DE15" s="314"/>
      <c r="DF15" s="314"/>
      <c r="DG15" s="341"/>
      <c r="DH15" s="314"/>
      <c r="DI15" s="314"/>
      <c r="DJ15" s="314"/>
      <c r="DK15" s="314"/>
      <c r="DL15" s="341"/>
      <c r="DM15" s="314"/>
      <c r="DN15" s="314"/>
      <c r="DO15" s="377"/>
      <c r="DP15" s="324"/>
      <c r="DQ15" s="314"/>
      <c r="DR15" s="314">
        <v>1</v>
      </c>
      <c r="DS15" s="314">
        <v>38000</v>
      </c>
      <c r="DT15" s="314"/>
      <c r="DU15" s="314"/>
      <c r="DV15" s="314">
        <v>1</v>
      </c>
      <c r="DW15" s="314">
        <v>38000</v>
      </c>
      <c r="DX15" s="314"/>
      <c r="DY15" s="314"/>
      <c r="DZ15" s="314"/>
      <c r="EA15" s="314"/>
      <c r="EB15" s="314"/>
      <c r="EC15" s="314"/>
      <c r="ED15" s="314"/>
      <c r="EE15" s="314"/>
      <c r="EF15" s="358">
        <f t="shared" si="8"/>
        <v>1</v>
      </c>
      <c r="EG15" s="358">
        <f t="shared" si="8"/>
        <v>38000</v>
      </c>
      <c r="EH15" s="433"/>
      <c r="EI15" s="433"/>
      <c r="EJ15" s="433">
        <v>1</v>
      </c>
      <c r="EK15" s="433">
        <v>38000</v>
      </c>
      <c r="EL15" s="298"/>
      <c r="EM15" s="326">
        <v>1</v>
      </c>
      <c r="EN15" s="298"/>
      <c r="EO15" s="298"/>
      <c r="EP15" s="298"/>
      <c r="EQ15" s="298"/>
      <c r="ER15" s="298"/>
      <c r="ES15" s="298"/>
      <c r="ET15" s="298"/>
    </row>
    <row r="16" spans="1:150" ht="78.75">
      <c r="A16" s="447">
        <v>9</v>
      </c>
      <c r="B16" s="453" t="s">
        <v>1269</v>
      </c>
      <c r="C16" s="447" t="s">
        <v>1270</v>
      </c>
      <c r="D16" s="447" t="s">
        <v>1271</v>
      </c>
      <c r="E16" s="456">
        <v>102000</v>
      </c>
      <c r="F16" s="456">
        <v>12000</v>
      </c>
      <c r="G16" s="373">
        <f t="shared" si="3"/>
        <v>114000</v>
      </c>
      <c r="H16" s="314">
        <v>20</v>
      </c>
      <c r="I16" s="446">
        <f t="shared" si="0"/>
        <v>897.75</v>
      </c>
      <c r="J16" s="315">
        <f>SUM((G16*6*21)/(8*20*100))+(G16/20)</f>
        <v>6597.75</v>
      </c>
      <c r="K16" s="456" t="s">
        <v>1272</v>
      </c>
      <c r="L16" s="370">
        <v>8</v>
      </c>
      <c r="M16" s="446">
        <f t="shared" si="2"/>
        <v>7182</v>
      </c>
      <c r="N16" s="315">
        <f>SUM(L16*J16)</f>
        <v>52782</v>
      </c>
      <c r="O16" s="314">
        <f>SUM(P16:Q16)</f>
        <v>46186</v>
      </c>
      <c r="P16" s="314">
        <f t="shared" si="6"/>
        <v>39900</v>
      </c>
      <c r="Q16" s="314">
        <f t="shared" si="6"/>
        <v>6286</v>
      </c>
      <c r="R16" s="314">
        <f t="shared" si="6"/>
        <v>0</v>
      </c>
      <c r="S16" s="458" t="s">
        <v>1273</v>
      </c>
      <c r="T16" s="330" t="s">
        <v>1126</v>
      </c>
      <c r="U16" s="314">
        <v>11400</v>
      </c>
      <c r="V16" s="314">
        <v>1796</v>
      </c>
      <c r="W16" s="314"/>
      <c r="X16" s="320">
        <f t="shared" si="9"/>
        <v>13196</v>
      </c>
      <c r="Y16" s="330" t="s">
        <v>1126</v>
      </c>
      <c r="Z16" s="314">
        <v>5700</v>
      </c>
      <c r="AA16" s="314">
        <v>898</v>
      </c>
      <c r="AB16" s="314"/>
      <c r="AC16" s="320">
        <f t="shared" si="10"/>
        <v>6598</v>
      </c>
      <c r="AD16" s="319">
        <v>40519</v>
      </c>
      <c r="AE16" s="314">
        <v>17100</v>
      </c>
      <c r="AF16" s="314">
        <v>2694</v>
      </c>
      <c r="AG16" s="314"/>
      <c r="AH16" s="320">
        <f t="shared" si="11"/>
        <v>19794</v>
      </c>
      <c r="AI16" s="330">
        <v>40220</v>
      </c>
      <c r="AJ16" s="320">
        <v>5700</v>
      </c>
      <c r="AK16" s="314">
        <v>898</v>
      </c>
      <c r="AL16" s="314"/>
      <c r="AM16" s="320">
        <f t="shared" si="7"/>
        <v>6598</v>
      </c>
      <c r="AN16" s="314"/>
      <c r="AO16" s="341"/>
      <c r="AP16" s="314"/>
      <c r="AQ16" s="314"/>
      <c r="AR16" s="314"/>
      <c r="AS16" s="314"/>
      <c r="AT16" s="341"/>
      <c r="AU16" s="314"/>
      <c r="AV16" s="314"/>
      <c r="AW16" s="314"/>
      <c r="AX16" s="314"/>
      <c r="AY16" s="341"/>
      <c r="AZ16" s="314"/>
      <c r="BA16" s="314"/>
      <c r="BB16" s="314"/>
      <c r="BC16" s="314"/>
      <c r="BD16" s="341"/>
      <c r="BE16" s="314"/>
      <c r="BF16" s="314"/>
      <c r="BG16" s="314"/>
      <c r="BH16" s="314"/>
      <c r="BI16" s="341"/>
      <c r="BJ16" s="314"/>
      <c r="BK16" s="314"/>
      <c r="BL16" s="314"/>
      <c r="BM16" s="314"/>
      <c r="BN16" s="341"/>
      <c r="BO16" s="314"/>
      <c r="BP16" s="314"/>
      <c r="BQ16" s="314"/>
      <c r="BR16" s="314"/>
      <c r="BS16" s="341"/>
      <c r="BT16" s="314"/>
      <c r="BU16" s="314"/>
      <c r="BV16" s="314"/>
      <c r="BW16" s="314"/>
      <c r="BX16" s="341"/>
      <c r="BY16" s="314"/>
      <c r="BZ16" s="314"/>
      <c r="CA16" s="314"/>
      <c r="CB16" s="314"/>
      <c r="CC16" s="341"/>
      <c r="CD16" s="314"/>
      <c r="CE16" s="314"/>
      <c r="CF16" s="314"/>
      <c r="CG16" s="314"/>
      <c r="CH16" s="341"/>
      <c r="CI16" s="314"/>
      <c r="CJ16" s="314"/>
      <c r="CK16" s="314"/>
      <c r="CL16" s="314"/>
      <c r="CM16" s="341"/>
      <c r="CN16" s="314"/>
      <c r="CO16" s="314"/>
      <c r="CP16" s="314"/>
      <c r="CQ16" s="314"/>
      <c r="CR16" s="341"/>
      <c r="CS16" s="314"/>
      <c r="CT16" s="314"/>
      <c r="CU16" s="314"/>
      <c r="CV16" s="314"/>
      <c r="CW16" s="341"/>
      <c r="CX16" s="314"/>
      <c r="CY16" s="314"/>
      <c r="CZ16" s="314"/>
      <c r="DA16" s="314"/>
      <c r="DB16" s="341"/>
      <c r="DC16" s="314"/>
      <c r="DD16" s="314"/>
      <c r="DE16" s="314"/>
      <c r="DF16" s="314"/>
      <c r="DG16" s="341"/>
      <c r="DH16" s="314"/>
      <c r="DI16" s="314"/>
      <c r="DJ16" s="314"/>
      <c r="DK16" s="314"/>
      <c r="DL16" s="341"/>
      <c r="DM16" s="314"/>
      <c r="DN16" s="314"/>
      <c r="DO16" s="377"/>
      <c r="DP16" s="324">
        <v>1</v>
      </c>
      <c r="DQ16" s="314">
        <v>114000</v>
      </c>
      <c r="DR16" s="314"/>
      <c r="DS16" s="314"/>
      <c r="DT16" s="314"/>
      <c r="DU16" s="314"/>
      <c r="DV16" s="314"/>
      <c r="DW16" s="314"/>
      <c r="DX16" s="314"/>
      <c r="DY16" s="314"/>
      <c r="DZ16" s="314">
        <v>1</v>
      </c>
      <c r="EA16" s="314">
        <v>114000</v>
      </c>
      <c r="EB16" s="314"/>
      <c r="EC16" s="314"/>
      <c r="ED16" s="314"/>
      <c r="EE16" s="314"/>
      <c r="EF16" s="358">
        <f t="shared" si="8"/>
        <v>1</v>
      </c>
      <c r="EG16" s="358">
        <f t="shared" si="8"/>
        <v>114000</v>
      </c>
      <c r="EH16" s="433"/>
      <c r="EI16" s="433"/>
      <c r="EJ16" s="433">
        <v>1</v>
      </c>
      <c r="EK16" s="433">
        <v>114000</v>
      </c>
      <c r="EL16" s="298"/>
      <c r="EM16" s="326">
        <v>1</v>
      </c>
      <c r="EN16" s="298"/>
      <c r="EO16" s="298"/>
      <c r="EP16" s="298"/>
      <c r="EQ16" s="298"/>
      <c r="ER16" s="298"/>
      <c r="ES16" s="298"/>
      <c r="ET16" s="298"/>
    </row>
    <row r="17" spans="1:150" ht="63">
      <c r="A17" s="447">
        <v>10</v>
      </c>
      <c r="B17" s="453" t="s">
        <v>1274</v>
      </c>
      <c r="C17" s="447" t="s">
        <v>1270</v>
      </c>
      <c r="D17" s="447" t="s">
        <v>1275</v>
      </c>
      <c r="E17" s="456">
        <v>119000</v>
      </c>
      <c r="F17" s="456">
        <v>14000</v>
      </c>
      <c r="G17" s="373">
        <f t="shared" si="3"/>
        <v>133000</v>
      </c>
      <c r="H17" s="314">
        <v>20</v>
      </c>
      <c r="I17" s="446">
        <f t="shared" si="0"/>
        <v>1047.375</v>
      </c>
      <c r="J17" s="315">
        <f>SUM((G17*6*21)/(8*20*100))+(G17/20)</f>
        <v>7697.375</v>
      </c>
      <c r="K17" s="456" t="s">
        <v>1276</v>
      </c>
      <c r="L17" s="370">
        <v>8</v>
      </c>
      <c r="M17" s="446">
        <f t="shared" si="2"/>
        <v>8379</v>
      </c>
      <c r="N17" s="315">
        <f>SUM(L17*J17)</f>
        <v>61579</v>
      </c>
      <c r="O17" s="314">
        <f>SUM(P17:Q17)</f>
        <v>15394</v>
      </c>
      <c r="P17" s="314">
        <f t="shared" si="6"/>
        <v>13300</v>
      </c>
      <c r="Q17" s="314">
        <f t="shared" si="6"/>
        <v>2094</v>
      </c>
      <c r="R17" s="314">
        <f t="shared" si="6"/>
        <v>0</v>
      </c>
      <c r="S17" s="459" t="s">
        <v>1277</v>
      </c>
      <c r="T17" s="330" t="s">
        <v>1126</v>
      </c>
      <c r="U17" s="314">
        <v>6650</v>
      </c>
      <c r="V17" s="314">
        <v>1047</v>
      </c>
      <c r="W17" s="314"/>
      <c r="X17" s="320">
        <f t="shared" si="9"/>
        <v>7697</v>
      </c>
      <c r="Y17" s="330" t="s">
        <v>1126</v>
      </c>
      <c r="Z17" s="314">
        <v>6650</v>
      </c>
      <c r="AA17" s="314">
        <v>1047</v>
      </c>
      <c r="AB17" s="314"/>
      <c r="AC17" s="320">
        <f t="shared" si="10"/>
        <v>7697</v>
      </c>
      <c r="AD17" s="327"/>
      <c r="AE17" s="314"/>
      <c r="AF17" s="314"/>
      <c r="AG17" s="314"/>
      <c r="AH17" s="320">
        <f t="shared" si="11"/>
        <v>0</v>
      </c>
      <c r="AI17" s="314"/>
      <c r="AJ17" s="320"/>
      <c r="AK17" s="314"/>
      <c r="AL17" s="314"/>
      <c r="AM17" s="320">
        <f t="shared" si="7"/>
        <v>0</v>
      </c>
      <c r="AN17" s="314"/>
      <c r="AO17" s="341"/>
      <c r="AP17" s="314"/>
      <c r="AQ17" s="314"/>
      <c r="AR17" s="314"/>
      <c r="AS17" s="314"/>
      <c r="AT17" s="341"/>
      <c r="AU17" s="314"/>
      <c r="AV17" s="314"/>
      <c r="AW17" s="314"/>
      <c r="AX17" s="314"/>
      <c r="AY17" s="341"/>
      <c r="AZ17" s="314"/>
      <c r="BA17" s="314"/>
      <c r="BB17" s="314"/>
      <c r="BC17" s="314"/>
      <c r="BD17" s="341"/>
      <c r="BE17" s="314"/>
      <c r="BF17" s="314"/>
      <c r="BG17" s="314"/>
      <c r="BH17" s="314"/>
      <c r="BI17" s="341"/>
      <c r="BJ17" s="314"/>
      <c r="BK17" s="314"/>
      <c r="BL17" s="314"/>
      <c r="BM17" s="314"/>
      <c r="BN17" s="341"/>
      <c r="BO17" s="314"/>
      <c r="BP17" s="314"/>
      <c r="BQ17" s="314"/>
      <c r="BR17" s="314"/>
      <c r="BS17" s="341"/>
      <c r="BT17" s="314"/>
      <c r="BU17" s="314"/>
      <c r="BV17" s="314"/>
      <c r="BW17" s="314"/>
      <c r="BX17" s="341"/>
      <c r="BY17" s="314"/>
      <c r="BZ17" s="314"/>
      <c r="CA17" s="314"/>
      <c r="CB17" s="314"/>
      <c r="CC17" s="341"/>
      <c r="CD17" s="314"/>
      <c r="CE17" s="314"/>
      <c r="CF17" s="314"/>
      <c r="CG17" s="314"/>
      <c r="CH17" s="341"/>
      <c r="CI17" s="314"/>
      <c r="CJ17" s="314"/>
      <c r="CK17" s="314"/>
      <c r="CL17" s="314"/>
      <c r="CM17" s="341"/>
      <c r="CN17" s="314"/>
      <c r="CO17" s="314"/>
      <c r="CP17" s="314"/>
      <c r="CQ17" s="314"/>
      <c r="CR17" s="341"/>
      <c r="CS17" s="314"/>
      <c r="CT17" s="314"/>
      <c r="CU17" s="314"/>
      <c r="CV17" s="314"/>
      <c r="CW17" s="341"/>
      <c r="CX17" s="314"/>
      <c r="CY17" s="314"/>
      <c r="CZ17" s="314"/>
      <c r="DA17" s="314"/>
      <c r="DB17" s="341"/>
      <c r="DC17" s="314"/>
      <c r="DD17" s="314"/>
      <c r="DE17" s="314"/>
      <c r="DF17" s="314"/>
      <c r="DG17" s="341"/>
      <c r="DH17" s="314"/>
      <c r="DI17" s="314"/>
      <c r="DJ17" s="314"/>
      <c r="DK17" s="314"/>
      <c r="DL17" s="341"/>
      <c r="DM17" s="314"/>
      <c r="DN17" s="314"/>
      <c r="DO17" s="377"/>
      <c r="DP17" s="324">
        <v>1</v>
      </c>
      <c r="DQ17" s="314">
        <v>133000</v>
      </c>
      <c r="DR17" s="314"/>
      <c r="DS17" s="314"/>
      <c r="DT17" s="314"/>
      <c r="DU17" s="314"/>
      <c r="DV17" s="314">
        <v>1</v>
      </c>
      <c r="DW17" s="314">
        <v>133000</v>
      </c>
      <c r="DX17" s="314"/>
      <c r="DY17" s="314"/>
      <c r="DZ17" s="314"/>
      <c r="EA17" s="314"/>
      <c r="EB17" s="314"/>
      <c r="EC17" s="314"/>
      <c r="ED17" s="314"/>
      <c r="EE17" s="314"/>
      <c r="EF17" s="358">
        <f t="shared" si="8"/>
        <v>1</v>
      </c>
      <c r="EG17" s="358">
        <f t="shared" si="8"/>
        <v>133000</v>
      </c>
      <c r="EH17" s="433"/>
      <c r="EI17" s="433"/>
      <c r="EJ17" s="433">
        <v>1</v>
      </c>
      <c r="EK17" s="433">
        <v>133000</v>
      </c>
      <c r="EL17" s="298"/>
      <c r="EM17" s="326">
        <v>1</v>
      </c>
      <c r="EN17" s="298"/>
      <c r="EO17" s="298"/>
      <c r="EP17" s="298"/>
      <c r="EQ17" s="298"/>
      <c r="ER17" s="298"/>
      <c r="ES17" s="298"/>
      <c r="ET17" s="298"/>
    </row>
    <row r="18" spans="1:150" ht="16.5" thickBot="1">
      <c r="A18" s="460"/>
      <c r="B18" s="293"/>
      <c r="C18" s="293"/>
      <c r="D18" s="293"/>
      <c r="E18" s="461"/>
      <c r="F18" s="317"/>
      <c r="G18" s="373">
        <f t="shared" si="3"/>
        <v>0</v>
      </c>
      <c r="H18" s="314"/>
      <c r="I18" s="446">
        <f t="shared" si="0"/>
        <v>0</v>
      </c>
      <c r="J18" s="315">
        <f t="shared" si="1"/>
        <v>0</v>
      </c>
      <c r="K18" s="441"/>
      <c r="L18" s="370"/>
      <c r="M18" s="446">
        <f t="shared" si="2"/>
        <v>0</v>
      </c>
      <c r="N18" s="315">
        <f>SUM(L18*J18)</f>
        <v>0</v>
      </c>
      <c r="O18" s="314">
        <f>SUM(P18:Q18)</f>
        <v>0</v>
      </c>
      <c r="P18" s="314">
        <f>SUM(U18,Z18,AE18,AJ18,AO18,AT18,AY18,BD18,BI18,BN18,BS18,BX18,CC18,CH18,CM18,CR18,CW18,DB18,DG18,DL18)</f>
        <v>0</v>
      </c>
      <c r="Q18" s="314">
        <f>SUM(V18,AA18,AF18,AK18,AP18,AU18,AZ18,BE18,BJ18,BO18,BT18,BY18,CD18,CI18,CN18,CS18,CX18,DC18,DH18,DM18)</f>
        <v>0</v>
      </c>
      <c r="R18" s="314">
        <f>SUM(W18,AB18,AG18,AL18,AQ18,AV18,BA18,BF18,BK18,BP18,BU18,BZ18,CE18,CJ18,CO18,CT18,CY18,DD18,DI18,DN18)</f>
        <v>0</v>
      </c>
      <c r="S18" s="327"/>
      <c r="T18" s="319"/>
      <c r="U18" s="314"/>
      <c r="V18" s="314"/>
      <c r="W18" s="314"/>
      <c r="X18" s="320">
        <f>SUM(U18:W18)</f>
        <v>0</v>
      </c>
      <c r="Y18" s="319"/>
      <c r="Z18" s="314"/>
      <c r="AA18" s="314"/>
      <c r="AB18" s="314"/>
      <c r="AC18" s="320"/>
      <c r="AD18" s="314"/>
      <c r="AE18" s="314"/>
      <c r="AF18" s="314"/>
      <c r="AG18" s="314"/>
      <c r="AH18" s="314"/>
      <c r="AI18" s="314"/>
      <c r="AJ18" s="320"/>
      <c r="AK18" s="314"/>
      <c r="AL18" s="314"/>
      <c r="AM18" s="314"/>
      <c r="AN18" s="314"/>
      <c r="AO18" s="341"/>
      <c r="AP18" s="314"/>
      <c r="AQ18" s="314"/>
      <c r="AR18" s="314"/>
      <c r="AS18" s="314"/>
      <c r="AT18" s="341"/>
      <c r="AU18" s="314"/>
      <c r="AV18" s="314"/>
      <c r="AW18" s="314"/>
      <c r="AX18" s="314"/>
      <c r="AY18" s="341"/>
      <c r="AZ18" s="314"/>
      <c r="BA18" s="314"/>
      <c r="BB18" s="314"/>
      <c r="BC18" s="314"/>
      <c r="BD18" s="341"/>
      <c r="BE18" s="314"/>
      <c r="BF18" s="314"/>
      <c r="BG18" s="314"/>
      <c r="BH18" s="314"/>
      <c r="BI18" s="341"/>
      <c r="BJ18" s="314"/>
      <c r="BK18" s="314"/>
      <c r="BL18" s="314"/>
      <c r="BM18" s="314"/>
      <c r="BN18" s="341"/>
      <c r="BO18" s="314"/>
      <c r="BP18" s="314"/>
      <c r="BQ18" s="314"/>
      <c r="BR18" s="314"/>
      <c r="BS18" s="341"/>
      <c r="BT18" s="314"/>
      <c r="BU18" s="314"/>
      <c r="BV18" s="314"/>
      <c r="BW18" s="314"/>
      <c r="BX18" s="341"/>
      <c r="BY18" s="314"/>
      <c r="BZ18" s="314"/>
      <c r="CA18" s="314"/>
      <c r="CB18" s="314"/>
      <c r="CC18" s="341"/>
      <c r="CD18" s="314"/>
      <c r="CE18" s="314"/>
      <c r="CF18" s="314"/>
      <c r="CG18" s="314"/>
      <c r="CH18" s="341"/>
      <c r="CI18" s="314"/>
      <c r="CJ18" s="314"/>
      <c r="CK18" s="314"/>
      <c r="CL18" s="314"/>
      <c r="CM18" s="341"/>
      <c r="CN18" s="314"/>
      <c r="CO18" s="314"/>
      <c r="CP18" s="314"/>
      <c r="CQ18" s="314"/>
      <c r="CR18" s="341"/>
      <c r="CS18" s="314"/>
      <c r="CT18" s="314"/>
      <c r="CU18" s="314"/>
      <c r="CV18" s="314"/>
      <c r="CW18" s="341"/>
      <c r="CX18" s="314"/>
      <c r="CY18" s="314"/>
      <c r="CZ18" s="314"/>
      <c r="DA18" s="314"/>
      <c r="DB18" s="341"/>
      <c r="DC18" s="314"/>
      <c r="DD18" s="314"/>
      <c r="DE18" s="314"/>
      <c r="DF18" s="314"/>
      <c r="DG18" s="341"/>
      <c r="DH18" s="314"/>
      <c r="DI18" s="314"/>
      <c r="DJ18" s="314"/>
      <c r="DK18" s="314"/>
      <c r="DL18" s="341"/>
      <c r="DM18" s="314"/>
      <c r="DN18" s="314"/>
      <c r="DO18" s="377"/>
      <c r="DP18" s="324"/>
      <c r="DQ18" s="314"/>
      <c r="DR18" s="314"/>
      <c r="DS18" s="314"/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4"/>
      <c r="EE18" s="314"/>
      <c r="EF18" s="358">
        <f t="shared" si="8"/>
        <v>0</v>
      </c>
      <c r="EG18" s="358">
        <f t="shared" si="8"/>
        <v>0</v>
      </c>
      <c r="EH18" s="433"/>
      <c r="EI18" s="433"/>
      <c r="EJ18" s="433"/>
      <c r="EK18" s="433"/>
      <c r="EL18" s="298"/>
      <c r="EM18" s="326"/>
      <c r="EN18" s="298"/>
      <c r="EO18" s="298"/>
      <c r="EP18" s="298"/>
      <c r="EQ18" s="298"/>
      <c r="ER18" s="298"/>
      <c r="ES18" s="298"/>
      <c r="ET18" s="298"/>
    </row>
    <row r="19" spans="1:150">
      <c r="A19" s="379"/>
      <c r="B19" s="462" t="s">
        <v>1085</v>
      </c>
      <c r="C19" s="462"/>
      <c r="D19" s="463"/>
      <c r="E19" s="341">
        <f t="shared" ref="E19:BP19" si="12">SUM(E8:E18)</f>
        <v>484500</v>
      </c>
      <c r="F19" s="341">
        <f t="shared" si="12"/>
        <v>57000</v>
      </c>
      <c r="G19" s="341">
        <f t="shared" si="12"/>
        <v>541500</v>
      </c>
      <c r="H19" s="341">
        <f t="shared" si="12"/>
        <v>200</v>
      </c>
      <c r="I19" s="446">
        <f t="shared" si="0"/>
        <v>4264.3125</v>
      </c>
      <c r="J19" s="341">
        <f t="shared" si="12"/>
        <v>31339.3125</v>
      </c>
      <c r="K19" s="341">
        <f t="shared" si="12"/>
        <v>0</v>
      </c>
      <c r="L19" s="381">
        <f t="shared" si="12"/>
        <v>110</v>
      </c>
      <c r="M19" s="338">
        <f t="shared" si="12"/>
        <v>43092</v>
      </c>
      <c r="N19" s="338">
        <f t="shared" si="12"/>
        <v>316692</v>
      </c>
      <c r="O19" s="341">
        <f t="shared" si="12"/>
        <v>193393</v>
      </c>
      <c r="P19" s="341">
        <f t="shared" si="12"/>
        <v>168027</v>
      </c>
      <c r="Q19" s="341">
        <f t="shared" si="12"/>
        <v>25366</v>
      </c>
      <c r="R19" s="341">
        <f t="shared" si="12"/>
        <v>0</v>
      </c>
      <c r="S19" s="341">
        <f t="shared" si="12"/>
        <v>39665</v>
      </c>
      <c r="T19" s="341">
        <f t="shared" si="12"/>
        <v>0</v>
      </c>
      <c r="U19" s="341">
        <f t="shared" si="12"/>
        <v>62700</v>
      </c>
      <c r="V19" s="341">
        <f t="shared" si="12"/>
        <v>9871</v>
      </c>
      <c r="W19" s="341">
        <f t="shared" si="12"/>
        <v>0</v>
      </c>
      <c r="X19" s="341">
        <f t="shared" si="12"/>
        <v>72571</v>
      </c>
      <c r="Y19" s="341">
        <f t="shared" si="12"/>
        <v>81038</v>
      </c>
      <c r="Z19" s="341">
        <f t="shared" si="12"/>
        <v>38102</v>
      </c>
      <c r="AA19" s="341">
        <f t="shared" si="12"/>
        <v>5684</v>
      </c>
      <c r="AB19" s="341">
        <f t="shared" si="12"/>
        <v>0</v>
      </c>
      <c r="AC19" s="341">
        <f t="shared" si="12"/>
        <v>43786</v>
      </c>
      <c r="AD19" s="341">
        <f t="shared" si="12"/>
        <v>323554</v>
      </c>
      <c r="AE19" s="341">
        <f t="shared" si="12"/>
        <v>47025</v>
      </c>
      <c r="AF19" s="341">
        <f t="shared" si="12"/>
        <v>7003</v>
      </c>
      <c r="AG19" s="341">
        <f t="shared" si="12"/>
        <v>0</v>
      </c>
      <c r="AH19" s="341">
        <f t="shared" si="12"/>
        <v>54028</v>
      </c>
      <c r="AI19" s="341">
        <f t="shared" si="12"/>
        <v>201100</v>
      </c>
      <c r="AJ19" s="341">
        <f t="shared" si="12"/>
        <v>20200</v>
      </c>
      <c r="AK19" s="341">
        <f t="shared" si="12"/>
        <v>2808</v>
      </c>
      <c r="AL19" s="341">
        <f t="shared" si="12"/>
        <v>0</v>
      </c>
      <c r="AM19" s="341">
        <f t="shared" si="12"/>
        <v>23008</v>
      </c>
      <c r="AN19" s="341">
        <f t="shared" si="12"/>
        <v>0</v>
      </c>
      <c r="AO19" s="341">
        <f t="shared" si="12"/>
        <v>0</v>
      </c>
      <c r="AP19" s="341">
        <f t="shared" si="12"/>
        <v>0</v>
      </c>
      <c r="AQ19" s="341">
        <f t="shared" si="12"/>
        <v>0</v>
      </c>
      <c r="AR19" s="341">
        <f t="shared" si="12"/>
        <v>0</v>
      </c>
      <c r="AS19" s="341">
        <f t="shared" si="12"/>
        <v>0</v>
      </c>
      <c r="AT19" s="341">
        <f t="shared" si="12"/>
        <v>0</v>
      </c>
      <c r="AU19" s="341">
        <f t="shared" si="12"/>
        <v>0</v>
      </c>
      <c r="AV19" s="341">
        <f t="shared" si="12"/>
        <v>0</v>
      </c>
      <c r="AW19" s="341">
        <f t="shared" si="12"/>
        <v>0</v>
      </c>
      <c r="AX19" s="341">
        <f t="shared" si="12"/>
        <v>0</v>
      </c>
      <c r="AY19" s="341">
        <f t="shared" si="12"/>
        <v>0</v>
      </c>
      <c r="AZ19" s="341">
        <f t="shared" si="12"/>
        <v>0</v>
      </c>
      <c r="BA19" s="341">
        <f t="shared" si="12"/>
        <v>0</v>
      </c>
      <c r="BB19" s="341">
        <f t="shared" si="12"/>
        <v>0</v>
      </c>
      <c r="BC19" s="341">
        <f t="shared" si="12"/>
        <v>0</v>
      </c>
      <c r="BD19" s="341">
        <f t="shared" si="12"/>
        <v>0</v>
      </c>
      <c r="BE19" s="341">
        <f t="shared" si="12"/>
        <v>0</v>
      </c>
      <c r="BF19" s="341">
        <f t="shared" si="12"/>
        <v>0</v>
      </c>
      <c r="BG19" s="341">
        <f t="shared" si="12"/>
        <v>0</v>
      </c>
      <c r="BH19" s="341">
        <f t="shared" si="12"/>
        <v>0</v>
      </c>
      <c r="BI19" s="341">
        <f t="shared" si="12"/>
        <v>0</v>
      </c>
      <c r="BJ19" s="341">
        <f t="shared" si="12"/>
        <v>0</v>
      </c>
      <c r="BK19" s="341">
        <f t="shared" si="12"/>
        <v>0</v>
      </c>
      <c r="BL19" s="341">
        <f t="shared" si="12"/>
        <v>0</v>
      </c>
      <c r="BM19" s="341">
        <f t="shared" si="12"/>
        <v>0</v>
      </c>
      <c r="BN19" s="341">
        <f t="shared" si="12"/>
        <v>0</v>
      </c>
      <c r="BO19" s="341">
        <f t="shared" si="12"/>
        <v>0</v>
      </c>
      <c r="BP19" s="341">
        <f t="shared" si="12"/>
        <v>0</v>
      </c>
      <c r="BQ19" s="341">
        <f t="shared" ref="BQ19:EB19" si="13">SUM(BQ8:BQ18)</f>
        <v>0</v>
      </c>
      <c r="BR19" s="341">
        <f t="shared" si="13"/>
        <v>0</v>
      </c>
      <c r="BS19" s="341">
        <f t="shared" si="13"/>
        <v>0</v>
      </c>
      <c r="BT19" s="341">
        <f t="shared" si="13"/>
        <v>0</v>
      </c>
      <c r="BU19" s="341">
        <f t="shared" si="13"/>
        <v>0</v>
      </c>
      <c r="BV19" s="341">
        <f t="shared" si="13"/>
        <v>0</v>
      </c>
      <c r="BW19" s="341">
        <f t="shared" si="13"/>
        <v>0</v>
      </c>
      <c r="BX19" s="341">
        <f t="shared" si="13"/>
        <v>0</v>
      </c>
      <c r="BY19" s="341">
        <f t="shared" si="13"/>
        <v>0</v>
      </c>
      <c r="BZ19" s="341">
        <f t="shared" si="13"/>
        <v>0</v>
      </c>
      <c r="CA19" s="341">
        <f t="shared" si="13"/>
        <v>0</v>
      </c>
      <c r="CB19" s="341">
        <f t="shared" si="13"/>
        <v>0</v>
      </c>
      <c r="CC19" s="341">
        <f t="shared" si="13"/>
        <v>0</v>
      </c>
      <c r="CD19" s="341">
        <f t="shared" si="13"/>
        <v>0</v>
      </c>
      <c r="CE19" s="341">
        <f t="shared" si="13"/>
        <v>0</v>
      </c>
      <c r="CF19" s="341">
        <f t="shared" si="13"/>
        <v>0</v>
      </c>
      <c r="CG19" s="341">
        <f t="shared" si="13"/>
        <v>0</v>
      </c>
      <c r="CH19" s="341">
        <f t="shared" si="13"/>
        <v>0</v>
      </c>
      <c r="CI19" s="341">
        <f t="shared" si="13"/>
        <v>0</v>
      </c>
      <c r="CJ19" s="341">
        <f t="shared" si="13"/>
        <v>0</v>
      </c>
      <c r="CK19" s="341">
        <f t="shared" si="13"/>
        <v>0</v>
      </c>
      <c r="CL19" s="341">
        <f t="shared" si="13"/>
        <v>0</v>
      </c>
      <c r="CM19" s="341">
        <f t="shared" si="13"/>
        <v>0</v>
      </c>
      <c r="CN19" s="341">
        <f t="shared" si="13"/>
        <v>0</v>
      </c>
      <c r="CO19" s="341">
        <f t="shared" si="13"/>
        <v>0</v>
      </c>
      <c r="CP19" s="341">
        <f t="shared" si="13"/>
        <v>0</v>
      </c>
      <c r="CQ19" s="341">
        <f t="shared" si="13"/>
        <v>0</v>
      </c>
      <c r="CR19" s="341">
        <f t="shared" si="13"/>
        <v>0</v>
      </c>
      <c r="CS19" s="341">
        <f t="shared" si="13"/>
        <v>0</v>
      </c>
      <c r="CT19" s="341">
        <f t="shared" si="13"/>
        <v>0</v>
      </c>
      <c r="CU19" s="341">
        <f t="shared" si="13"/>
        <v>0</v>
      </c>
      <c r="CV19" s="341">
        <f t="shared" si="13"/>
        <v>0</v>
      </c>
      <c r="CW19" s="341">
        <f t="shared" si="13"/>
        <v>0</v>
      </c>
      <c r="CX19" s="341">
        <f t="shared" si="13"/>
        <v>0</v>
      </c>
      <c r="CY19" s="341">
        <f t="shared" si="13"/>
        <v>0</v>
      </c>
      <c r="CZ19" s="341">
        <f t="shared" si="13"/>
        <v>0</v>
      </c>
      <c r="DA19" s="341">
        <f t="shared" si="13"/>
        <v>0</v>
      </c>
      <c r="DB19" s="341">
        <f t="shared" si="13"/>
        <v>0</v>
      </c>
      <c r="DC19" s="341">
        <f t="shared" si="13"/>
        <v>0</v>
      </c>
      <c r="DD19" s="341">
        <f t="shared" si="13"/>
        <v>0</v>
      </c>
      <c r="DE19" s="341">
        <f t="shared" si="13"/>
        <v>0</v>
      </c>
      <c r="DF19" s="341">
        <f t="shared" si="13"/>
        <v>0</v>
      </c>
      <c r="DG19" s="341">
        <f t="shared" si="13"/>
        <v>0</v>
      </c>
      <c r="DH19" s="341">
        <f t="shared" si="13"/>
        <v>0</v>
      </c>
      <c r="DI19" s="341">
        <f t="shared" si="13"/>
        <v>0</v>
      </c>
      <c r="DJ19" s="341">
        <f t="shared" si="13"/>
        <v>0</v>
      </c>
      <c r="DK19" s="341">
        <f t="shared" si="13"/>
        <v>0</v>
      </c>
      <c r="DL19" s="341">
        <f t="shared" si="13"/>
        <v>0</v>
      </c>
      <c r="DM19" s="341">
        <f t="shared" si="13"/>
        <v>0</v>
      </c>
      <c r="DN19" s="341">
        <f t="shared" si="13"/>
        <v>0</v>
      </c>
      <c r="DO19" s="359">
        <f t="shared" si="13"/>
        <v>0</v>
      </c>
      <c r="DP19" s="442">
        <f t="shared" si="13"/>
        <v>9</v>
      </c>
      <c r="DQ19" s="341">
        <f t="shared" si="13"/>
        <v>503500</v>
      </c>
      <c r="DR19" s="341">
        <f t="shared" si="13"/>
        <v>1</v>
      </c>
      <c r="DS19" s="341">
        <f t="shared" si="13"/>
        <v>38000</v>
      </c>
      <c r="DT19" s="341">
        <f t="shared" si="13"/>
        <v>1</v>
      </c>
      <c r="DU19" s="341">
        <f t="shared" si="13"/>
        <v>38000</v>
      </c>
      <c r="DV19" s="341">
        <f t="shared" si="13"/>
        <v>7</v>
      </c>
      <c r="DW19" s="341">
        <f t="shared" si="13"/>
        <v>342000</v>
      </c>
      <c r="DX19" s="341">
        <f t="shared" si="13"/>
        <v>0</v>
      </c>
      <c r="DY19" s="341">
        <f t="shared" si="13"/>
        <v>0</v>
      </c>
      <c r="DZ19" s="341">
        <f t="shared" si="13"/>
        <v>2</v>
      </c>
      <c r="EA19" s="341">
        <f t="shared" si="13"/>
        <v>161500</v>
      </c>
      <c r="EB19" s="341">
        <f t="shared" si="13"/>
        <v>0</v>
      </c>
      <c r="EC19" s="341">
        <f t="shared" ref="EC19:EK19" si="14">SUM(EC8:EC18)</f>
        <v>0</v>
      </c>
      <c r="ED19" s="341">
        <f t="shared" si="14"/>
        <v>0</v>
      </c>
      <c r="EE19" s="341">
        <f t="shared" si="14"/>
        <v>0</v>
      </c>
      <c r="EF19" s="341">
        <f t="shared" si="14"/>
        <v>10</v>
      </c>
      <c r="EG19" s="341">
        <f t="shared" si="14"/>
        <v>541500</v>
      </c>
      <c r="EH19" s="341">
        <f t="shared" si="14"/>
        <v>2</v>
      </c>
      <c r="EI19" s="341">
        <f t="shared" si="14"/>
        <v>76000</v>
      </c>
      <c r="EJ19" s="341">
        <f t="shared" si="14"/>
        <v>8</v>
      </c>
      <c r="EK19" s="341">
        <f t="shared" si="14"/>
        <v>465500</v>
      </c>
      <c r="EL19" s="419"/>
      <c r="EM19" s="384"/>
      <c r="EN19" s="419"/>
      <c r="EO19" s="419"/>
      <c r="EP19" s="419"/>
      <c r="EQ19" s="419"/>
      <c r="ER19" s="419"/>
      <c r="ES19" s="419"/>
      <c r="ET19" s="419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15"/>
  <sheetViews>
    <sheetView topLeftCell="A10" workbookViewId="0">
      <selection activeCell="G10" sqref="G10:G11"/>
    </sheetView>
  </sheetViews>
  <sheetFormatPr defaultRowHeight="15"/>
  <sheetData>
    <row r="1" spans="1:150" ht="18">
      <c r="A1" s="628" t="s">
        <v>1050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64"/>
      <c r="M1" s="465"/>
      <c r="N1" s="466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408"/>
      <c r="BS1" s="408"/>
      <c r="BT1" s="408"/>
      <c r="BU1" s="408"/>
      <c r="BV1" s="408"/>
      <c r="BW1" s="408"/>
      <c r="BX1" s="408"/>
      <c r="BY1" s="408"/>
      <c r="BZ1" s="408"/>
      <c r="CA1" s="408"/>
      <c r="CB1" s="408"/>
      <c r="CC1" s="408"/>
      <c r="CD1" s="408"/>
      <c r="CE1" s="408"/>
      <c r="CF1" s="408"/>
      <c r="CG1" s="408"/>
      <c r="CH1" s="408"/>
      <c r="CI1" s="408"/>
      <c r="CJ1" s="408"/>
      <c r="CK1" s="408"/>
      <c r="CL1" s="408"/>
      <c r="CM1" s="408"/>
      <c r="CN1" s="408"/>
      <c r="CO1" s="408"/>
      <c r="CP1" s="408"/>
      <c r="CQ1" s="408"/>
      <c r="CR1" s="408"/>
      <c r="CS1" s="408"/>
      <c r="CT1" s="408"/>
      <c r="CU1" s="408"/>
      <c r="CV1" s="408"/>
      <c r="CW1" s="408"/>
      <c r="CX1" s="408"/>
      <c r="CY1" s="408"/>
      <c r="CZ1" s="408"/>
      <c r="DA1" s="408"/>
      <c r="DB1" s="408"/>
      <c r="DC1" s="408"/>
      <c r="DD1" s="408"/>
      <c r="DE1" s="408"/>
      <c r="DF1" s="408"/>
      <c r="DG1" s="408"/>
      <c r="DH1" s="408"/>
      <c r="DI1" s="408"/>
      <c r="DJ1" s="408"/>
      <c r="DK1" s="408"/>
      <c r="DL1" s="408"/>
      <c r="DM1" s="408"/>
      <c r="DN1" s="408"/>
      <c r="DO1" s="408"/>
      <c r="DP1" s="628" t="s">
        <v>1051</v>
      </c>
      <c r="DQ1" s="628"/>
      <c r="DR1" s="628"/>
      <c r="DS1" s="628"/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408"/>
      <c r="EF1" s="408"/>
      <c r="EG1" s="408"/>
      <c r="EH1" s="408"/>
      <c r="EI1" s="408"/>
      <c r="EJ1" s="408"/>
      <c r="EK1" s="408"/>
      <c r="EL1" s="408"/>
      <c r="EM1" s="409"/>
      <c r="EN1" s="408"/>
      <c r="EO1" s="408"/>
      <c r="EP1" s="408"/>
      <c r="EQ1" s="408"/>
      <c r="ER1" s="408"/>
      <c r="ES1" s="408"/>
      <c r="ET1" s="408"/>
    </row>
    <row r="2" spans="1:150" ht="18">
      <c r="A2" s="633" t="s">
        <v>1204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464"/>
      <c r="M2" s="464"/>
      <c r="N2" s="467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8"/>
      <c r="AE2" s="464"/>
      <c r="AF2" s="464"/>
      <c r="AG2" s="464"/>
      <c r="AH2" s="464"/>
      <c r="AI2" s="464"/>
      <c r="AJ2" s="464"/>
      <c r="AK2" s="464"/>
      <c r="AL2" s="464"/>
      <c r="AM2" s="464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6"/>
      <c r="DQ2" s="415"/>
      <c r="DR2" s="415"/>
      <c r="DS2" s="415"/>
      <c r="DT2" s="443" t="s">
        <v>1093</v>
      </c>
      <c r="DU2" s="443"/>
      <c r="DV2" s="415"/>
      <c r="DW2" s="415"/>
      <c r="DX2" s="415"/>
      <c r="DY2" s="415"/>
      <c r="DZ2" s="415"/>
      <c r="EA2" s="415"/>
      <c r="EB2" s="415"/>
      <c r="EC2" s="415"/>
      <c r="ED2" s="415"/>
      <c r="EE2" s="415"/>
      <c r="EF2" s="415"/>
      <c r="EG2" s="415"/>
      <c r="EH2" s="415"/>
      <c r="EI2" s="415"/>
      <c r="EJ2" s="415"/>
      <c r="EK2" s="415"/>
      <c r="EL2" s="415"/>
      <c r="EM2" s="416"/>
      <c r="EN2" s="415"/>
      <c r="EO2" s="415"/>
      <c r="EP2" s="415"/>
      <c r="EQ2" s="415"/>
      <c r="ER2" s="415"/>
      <c r="ES2" s="415"/>
      <c r="ET2" s="415"/>
    </row>
    <row r="3" spans="1:150" ht="15.75">
      <c r="A3" s="634" t="s">
        <v>1053</v>
      </c>
      <c r="B3" s="636" t="s">
        <v>1094</v>
      </c>
      <c r="C3" s="636" t="s">
        <v>1054</v>
      </c>
      <c r="D3" s="636" t="s">
        <v>1055</v>
      </c>
      <c r="E3" s="636" t="s">
        <v>1278</v>
      </c>
      <c r="F3" s="636" t="s">
        <v>1169</v>
      </c>
      <c r="G3" s="636" t="s">
        <v>1170</v>
      </c>
      <c r="H3" s="636" t="s">
        <v>1057</v>
      </c>
      <c r="I3" s="630" t="s">
        <v>1279</v>
      </c>
      <c r="J3" s="636" t="s">
        <v>1058</v>
      </c>
      <c r="K3" s="639" t="s">
        <v>1280</v>
      </c>
      <c r="L3" s="636" t="s">
        <v>1281</v>
      </c>
      <c r="M3" s="630" t="s">
        <v>1282</v>
      </c>
      <c r="N3" s="640" t="s">
        <v>1283</v>
      </c>
      <c r="O3" s="641" t="s">
        <v>1063</v>
      </c>
      <c r="P3" s="641"/>
      <c r="Q3" s="641"/>
      <c r="R3" s="419"/>
      <c r="S3" s="642" t="s">
        <v>1065</v>
      </c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33"/>
      <c r="DP3" s="418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419"/>
      <c r="EM3" s="384"/>
      <c r="EN3" s="419"/>
      <c r="EO3" s="419"/>
      <c r="EP3" s="419"/>
      <c r="EQ3" s="419"/>
      <c r="ER3" s="419"/>
      <c r="ES3" s="419"/>
      <c r="ET3" s="419"/>
    </row>
    <row r="4" spans="1:150" ht="26.25" thickBot="1">
      <c r="A4" s="635"/>
      <c r="B4" s="637"/>
      <c r="C4" s="636"/>
      <c r="D4" s="637"/>
      <c r="E4" s="638"/>
      <c r="F4" s="636"/>
      <c r="G4" s="636"/>
      <c r="H4" s="638"/>
      <c r="I4" s="631"/>
      <c r="J4" s="636"/>
      <c r="K4" s="638"/>
      <c r="L4" s="636"/>
      <c r="M4" s="631"/>
      <c r="N4" s="640"/>
      <c r="O4" s="641"/>
      <c r="P4" s="641"/>
      <c r="Q4" s="641"/>
      <c r="R4" s="469"/>
      <c r="S4" s="639" t="s">
        <v>878</v>
      </c>
      <c r="T4" s="639"/>
      <c r="U4" s="639"/>
      <c r="V4" s="639"/>
      <c r="W4" s="639"/>
      <c r="X4" s="639"/>
      <c r="Y4" s="639" t="s">
        <v>1066</v>
      </c>
      <c r="Z4" s="639"/>
      <c r="AA4" s="639"/>
      <c r="AB4" s="639"/>
      <c r="AC4" s="639"/>
      <c r="AD4" s="639" t="s">
        <v>929</v>
      </c>
      <c r="AE4" s="639"/>
      <c r="AF4" s="639"/>
      <c r="AG4" s="639"/>
      <c r="AH4" s="639"/>
      <c r="AI4" s="639" t="s">
        <v>1067</v>
      </c>
      <c r="AJ4" s="639"/>
      <c r="AK4" s="639"/>
      <c r="AL4" s="639"/>
      <c r="AM4" s="639"/>
      <c r="AN4" s="639" t="s">
        <v>1068</v>
      </c>
      <c r="AO4" s="639"/>
      <c r="AP4" s="639"/>
      <c r="AQ4" s="639"/>
      <c r="AR4" s="639"/>
      <c r="AS4" s="639" t="s">
        <v>1069</v>
      </c>
      <c r="AT4" s="639"/>
      <c r="AU4" s="639"/>
      <c r="AV4" s="639"/>
      <c r="AW4" s="639"/>
      <c r="AX4" s="639" t="s">
        <v>1070</v>
      </c>
      <c r="AY4" s="639"/>
      <c r="AZ4" s="639"/>
      <c r="BA4" s="639"/>
      <c r="BB4" s="639"/>
      <c r="BC4" s="639" t="s">
        <v>1071</v>
      </c>
      <c r="BD4" s="639"/>
      <c r="BE4" s="639"/>
      <c r="BF4" s="639"/>
      <c r="BG4" s="639"/>
      <c r="BH4" s="639" t="s">
        <v>1072</v>
      </c>
      <c r="BI4" s="639"/>
      <c r="BJ4" s="639"/>
      <c r="BK4" s="639"/>
      <c r="BL4" s="639"/>
      <c r="BM4" s="639" t="s">
        <v>1073</v>
      </c>
      <c r="BN4" s="639"/>
      <c r="BO4" s="639"/>
      <c r="BP4" s="639"/>
      <c r="BQ4" s="639"/>
      <c r="BR4" s="639" t="s">
        <v>1074</v>
      </c>
      <c r="BS4" s="639"/>
      <c r="BT4" s="639"/>
      <c r="BU4" s="639"/>
      <c r="BV4" s="639"/>
      <c r="BW4" s="639" t="s">
        <v>1075</v>
      </c>
      <c r="BX4" s="639"/>
      <c r="BY4" s="639"/>
      <c r="BZ4" s="639"/>
      <c r="CA4" s="639"/>
      <c r="CB4" s="639" t="s">
        <v>1076</v>
      </c>
      <c r="CC4" s="639"/>
      <c r="CD4" s="639"/>
      <c r="CE4" s="639"/>
      <c r="CF4" s="639"/>
      <c r="CG4" s="639" t="s">
        <v>1077</v>
      </c>
      <c r="CH4" s="639"/>
      <c r="CI4" s="639"/>
      <c r="CJ4" s="639"/>
      <c r="CK4" s="639"/>
      <c r="CL4" s="639" t="s">
        <v>1078</v>
      </c>
      <c r="CM4" s="639"/>
      <c r="CN4" s="639"/>
      <c r="CO4" s="639"/>
      <c r="CP4" s="639"/>
      <c r="CQ4" s="639" t="s">
        <v>1079</v>
      </c>
      <c r="CR4" s="639"/>
      <c r="CS4" s="639"/>
      <c r="CT4" s="639"/>
      <c r="CU4" s="639"/>
      <c r="CV4" s="639" t="s">
        <v>1080</v>
      </c>
      <c r="CW4" s="639"/>
      <c r="CX4" s="639"/>
      <c r="CY4" s="639"/>
      <c r="CZ4" s="639"/>
      <c r="DA4" s="639" t="s">
        <v>1081</v>
      </c>
      <c r="DB4" s="639"/>
      <c r="DC4" s="639"/>
      <c r="DD4" s="639"/>
      <c r="DE4" s="639"/>
      <c r="DF4" s="639" t="s">
        <v>1082</v>
      </c>
      <c r="DG4" s="639"/>
      <c r="DH4" s="639"/>
      <c r="DI4" s="639"/>
      <c r="DJ4" s="639"/>
      <c r="DK4" s="639" t="s">
        <v>1083</v>
      </c>
      <c r="DL4" s="639"/>
      <c r="DM4" s="639"/>
      <c r="DN4" s="639"/>
      <c r="DO4" s="639"/>
      <c r="DP4" s="627" t="s">
        <v>1084</v>
      </c>
      <c r="DQ4" s="627"/>
      <c r="DR4" s="627"/>
      <c r="DS4" s="627"/>
      <c r="DT4" s="627" t="s">
        <v>1102</v>
      </c>
      <c r="DU4" s="627"/>
      <c r="DV4" s="627"/>
      <c r="DW4" s="627"/>
      <c r="DX4" s="627"/>
      <c r="DY4" s="627"/>
      <c r="DZ4" s="627"/>
      <c r="EA4" s="627"/>
      <c r="EB4" s="627"/>
      <c r="EC4" s="627"/>
      <c r="ED4" s="627"/>
      <c r="EE4" s="627"/>
      <c r="EF4" s="420"/>
      <c r="EG4" s="420"/>
      <c r="EH4" s="420"/>
      <c r="EI4" s="444" t="s">
        <v>1207</v>
      </c>
      <c r="EJ4" s="420"/>
      <c r="EK4" s="420" t="s">
        <v>1208</v>
      </c>
      <c r="EL4" s="291"/>
      <c r="EM4" s="292" t="s">
        <v>1104</v>
      </c>
      <c r="EN4" s="293"/>
      <c r="EO4" s="293"/>
      <c r="EP4" s="293"/>
      <c r="EQ4" s="293"/>
      <c r="ER4" s="293"/>
      <c r="ES4" s="293"/>
      <c r="ET4" s="293"/>
    </row>
    <row r="5" spans="1:150" ht="26.25" thickBot="1">
      <c r="A5" s="635"/>
      <c r="B5" s="637"/>
      <c r="C5" s="636"/>
      <c r="D5" s="637"/>
      <c r="E5" s="638"/>
      <c r="F5" s="636"/>
      <c r="G5" s="636"/>
      <c r="H5" s="638"/>
      <c r="I5" s="632"/>
      <c r="J5" s="636"/>
      <c r="K5" s="638"/>
      <c r="L5" s="636"/>
      <c r="M5" s="632"/>
      <c r="N5" s="640"/>
      <c r="O5" s="470" t="s">
        <v>1085</v>
      </c>
      <c r="P5" s="469" t="s">
        <v>1086</v>
      </c>
      <c r="Q5" s="469" t="s">
        <v>1087</v>
      </c>
      <c r="R5" s="469" t="s">
        <v>1169</v>
      </c>
      <c r="S5" s="471" t="s">
        <v>1209</v>
      </c>
      <c r="T5" s="471" t="s">
        <v>1089</v>
      </c>
      <c r="U5" s="472" t="s">
        <v>1168</v>
      </c>
      <c r="V5" s="472" t="s">
        <v>1087</v>
      </c>
      <c r="W5" s="472" t="s">
        <v>1169</v>
      </c>
      <c r="X5" s="469" t="s">
        <v>1085</v>
      </c>
      <c r="Y5" s="471" t="s">
        <v>1089</v>
      </c>
      <c r="Z5" s="472" t="s">
        <v>1168</v>
      </c>
      <c r="AA5" s="472" t="s">
        <v>1087</v>
      </c>
      <c r="AB5" s="472" t="s">
        <v>1169</v>
      </c>
      <c r="AC5" s="469" t="s">
        <v>1085</v>
      </c>
      <c r="AD5" s="471" t="s">
        <v>1089</v>
      </c>
      <c r="AE5" s="472" t="s">
        <v>1210</v>
      </c>
      <c r="AF5" s="472" t="s">
        <v>1087</v>
      </c>
      <c r="AG5" s="472" t="s">
        <v>1169</v>
      </c>
      <c r="AH5" s="469" t="s">
        <v>1085</v>
      </c>
      <c r="AI5" s="471" t="s">
        <v>1089</v>
      </c>
      <c r="AJ5" s="472" t="s">
        <v>1210</v>
      </c>
      <c r="AK5" s="472" t="s">
        <v>1087</v>
      </c>
      <c r="AL5" s="472" t="s">
        <v>1169</v>
      </c>
      <c r="AM5" s="469" t="s">
        <v>1085</v>
      </c>
      <c r="AN5" s="471" t="s">
        <v>1089</v>
      </c>
      <c r="AO5" s="472" t="s">
        <v>1210</v>
      </c>
      <c r="AP5" s="472" t="s">
        <v>1087</v>
      </c>
      <c r="AQ5" s="472" t="s">
        <v>1169</v>
      </c>
      <c r="AR5" s="469" t="s">
        <v>1085</v>
      </c>
      <c r="AS5" s="471" t="s">
        <v>1089</v>
      </c>
      <c r="AT5" s="472" t="s">
        <v>1210</v>
      </c>
      <c r="AU5" s="472" t="s">
        <v>1087</v>
      </c>
      <c r="AV5" s="472" t="s">
        <v>1169</v>
      </c>
      <c r="AW5" s="469" t="s">
        <v>1085</v>
      </c>
      <c r="AX5" s="471" t="s">
        <v>1089</v>
      </c>
      <c r="AY5" s="472" t="s">
        <v>1210</v>
      </c>
      <c r="AZ5" s="472" t="s">
        <v>1087</v>
      </c>
      <c r="BA5" s="472" t="s">
        <v>1169</v>
      </c>
      <c r="BB5" s="469" t="s">
        <v>1085</v>
      </c>
      <c r="BC5" s="471" t="s">
        <v>1089</v>
      </c>
      <c r="BD5" s="472" t="s">
        <v>1210</v>
      </c>
      <c r="BE5" s="472" t="s">
        <v>1087</v>
      </c>
      <c r="BF5" s="472" t="s">
        <v>1169</v>
      </c>
      <c r="BG5" s="469" t="s">
        <v>1085</v>
      </c>
      <c r="BH5" s="471" t="s">
        <v>1089</v>
      </c>
      <c r="BI5" s="472" t="s">
        <v>1210</v>
      </c>
      <c r="BJ5" s="472" t="s">
        <v>1087</v>
      </c>
      <c r="BK5" s="472" t="s">
        <v>1169</v>
      </c>
      <c r="BL5" s="469" t="s">
        <v>1085</v>
      </c>
      <c r="BM5" s="471" t="s">
        <v>1089</v>
      </c>
      <c r="BN5" s="472" t="s">
        <v>1210</v>
      </c>
      <c r="BO5" s="472" t="s">
        <v>1087</v>
      </c>
      <c r="BP5" s="472" t="s">
        <v>1169</v>
      </c>
      <c r="BQ5" s="469" t="s">
        <v>1085</v>
      </c>
      <c r="BR5" s="471" t="s">
        <v>1089</v>
      </c>
      <c r="BS5" s="472" t="s">
        <v>1210</v>
      </c>
      <c r="BT5" s="472" t="s">
        <v>1087</v>
      </c>
      <c r="BU5" s="472" t="s">
        <v>1169</v>
      </c>
      <c r="BV5" s="469" t="s">
        <v>1085</v>
      </c>
      <c r="BW5" s="471" t="s">
        <v>1089</v>
      </c>
      <c r="BX5" s="472" t="s">
        <v>1210</v>
      </c>
      <c r="BY5" s="472" t="s">
        <v>1087</v>
      </c>
      <c r="BZ5" s="472" t="s">
        <v>1169</v>
      </c>
      <c r="CA5" s="469" t="s">
        <v>1085</v>
      </c>
      <c r="CB5" s="471" t="s">
        <v>1089</v>
      </c>
      <c r="CC5" s="472" t="s">
        <v>1210</v>
      </c>
      <c r="CD5" s="472" t="s">
        <v>1087</v>
      </c>
      <c r="CE5" s="472" t="s">
        <v>1169</v>
      </c>
      <c r="CF5" s="469" t="s">
        <v>1085</v>
      </c>
      <c r="CG5" s="471" t="s">
        <v>1089</v>
      </c>
      <c r="CH5" s="472" t="s">
        <v>1210</v>
      </c>
      <c r="CI5" s="472" t="s">
        <v>1087</v>
      </c>
      <c r="CJ5" s="472" t="s">
        <v>1169</v>
      </c>
      <c r="CK5" s="469" t="s">
        <v>1085</v>
      </c>
      <c r="CL5" s="471" t="s">
        <v>1089</v>
      </c>
      <c r="CM5" s="472" t="s">
        <v>1210</v>
      </c>
      <c r="CN5" s="472" t="s">
        <v>1087</v>
      </c>
      <c r="CO5" s="472" t="s">
        <v>1169</v>
      </c>
      <c r="CP5" s="469" t="s">
        <v>1085</v>
      </c>
      <c r="CQ5" s="471" t="s">
        <v>1089</v>
      </c>
      <c r="CR5" s="472" t="s">
        <v>1210</v>
      </c>
      <c r="CS5" s="472" t="s">
        <v>1087</v>
      </c>
      <c r="CT5" s="472" t="s">
        <v>1169</v>
      </c>
      <c r="CU5" s="469" t="s">
        <v>1085</v>
      </c>
      <c r="CV5" s="471" t="s">
        <v>1089</v>
      </c>
      <c r="CW5" s="472" t="s">
        <v>1210</v>
      </c>
      <c r="CX5" s="472" t="s">
        <v>1087</v>
      </c>
      <c r="CY5" s="472" t="s">
        <v>1169</v>
      </c>
      <c r="CZ5" s="469" t="s">
        <v>1085</v>
      </c>
      <c r="DA5" s="471" t="s">
        <v>1089</v>
      </c>
      <c r="DB5" s="472" t="s">
        <v>1210</v>
      </c>
      <c r="DC5" s="472" t="s">
        <v>1087</v>
      </c>
      <c r="DD5" s="472" t="s">
        <v>1169</v>
      </c>
      <c r="DE5" s="469" t="s">
        <v>1085</v>
      </c>
      <c r="DF5" s="471" t="s">
        <v>1089</v>
      </c>
      <c r="DG5" s="472" t="s">
        <v>1210</v>
      </c>
      <c r="DH5" s="472" t="s">
        <v>1087</v>
      </c>
      <c r="DI5" s="472" t="s">
        <v>1169</v>
      </c>
      <c r="DJ5" s="469" t="s">
        <v>1085</v>
      </c>
      <c r="DK5" s="471" t="s">
        <v>1089</v>
      </c>
      <c r="DL5" s="472" t="s">
        <v>1210</v>
      </c>
      <c r="DM5" s="472" t="s">
        <v>1087</v>
      </c>
      <c r="DN5" s="472" t="s">
        <v>1169</v>
      </c>
      <c r="DO5" s="473" t="s">
        <v>1085</v>
      </c>
      <c r="DP5" s="418" t="s">
        <v>32</v>
      </c>
      <c r="DQ5" s="423" t="s">
        <v>1091</v>
      </c>
      <c r="DR5" s="423" t="s">
        <v>40</v>
      </c>
      <c r="DS5" s="423" t="s">
        <v>1091</v>
      </c>
      <c r="DT5" s="424" t="s">
        <v>1105</v>
      </c>
      <c r="DU5" s="423" t="s">
        <v>1091</v>
      </c>
      <c r="DV5" s="424" t="s">
        <v>1106</v>
      </c>
      <c r="DW5" s="423" t="s">
        <v>1091</v>
      </c>
      <c r="DX5" s="424" t="s">
        <v>1107</v>
      </c>
      <c r="DY5" s="423" t="s">
        <v>1091</v>
      </c>
      <c r="DZ5" s="424" t="s">
        <v>1108</v>
      </c>
      <c r="EA5" s="423" t="s">
        <v>1091</v>
      </c>
      <c r="EB5" s="424" t="s">
        <v>1109</v>
      </c>
      <c r="EC5" s="423" t="s">
        <v>1091</v>
      </c>
      <c r="ED5" s="424" t="s">
        <v>1110</v>
      </c>
      <c r="EE5" s="423" t="s">
        <v>1091</v>
      </c>
      <c r="EF5" s="425" t="s">
        <v>1111</v>
      </c>
      <c r="EG5" s="425" t="s">
        <v>1111</v>
      </c>
      <c r="EH5" s="86" t="s">
        <v>1187</v>
      </c>
      <c r="EI5" s="86" t="s">
        <v>1091</v>
      </c>
      <c r="EJ5" s="86" t="s">
        <v>1188</v>
      </c>
      <c r="EK5" s="86" t="s">
        <v>1091</v>
      </c>
      <c r="EL5" s="298"/>
      <c r="EM5" s="299" t="s">
        <v>31</v>
      </c>
      <c r="EN5" s="300" t="s">
        <v>1114</v>
      </c>
      <c r="EO5" s="300" t="s">
        <v>1115</v>
      </c>
      <c r="EP5" s="300" t="s">
        <v>1114</v>
      </c>
      <c r="EQ5" s="300" t="s">
        <v>79</v>
      </c>
      <c r="ER5" s="300" t="s">
        <v>1114</v>
      </c>
      <c r="ES5" s="300" t="s">
        <v>1116</v>
      </c>
      <c r="ET5" s="300" t="s">
        <v>1117</v>
      </c>
    </row>
    <row r="6" spans="1:150">
      <c r="A6" s="426">
        <v>1</v>
      </c>
      <c r="B6" s="427">
        <v>2</v>
      </c>
      <c r="C6" s="427"/>
      <c r="D6" s="427">
        <v>3</v>
      </c>
      <c r="E6" s="428">
        <v>4</v>
      </c>
      <c r="F6" s="428">
        <v>5</v>
      </c>
      <c r="G6" s="428">
        <v>6</v>
      </c>
      <c r="H6" s="428">
        <v>5</v>
      </c>
      <c r="I6" s="428"/>
      <c r="J6" s="428">
        <v>6</v>
      </c>
      <c r="K6" s="428">
        <v>7</v>
      </c>
      <c r="L6" s="428">
        <v>8</v>
      </c>
      <c r="M6" s="428"/>
      <c r="N6" s="429">
        <v>9</v>
      </c>
      <c r="O6" s="428">
        <v>10</v>
      </c>
      <c r="P6" s="428"/>
      <c r="Q6" s="428"/>
      <c r="R6" s="428">
        <v>11</v>
      </c>
      <c r="S6" s="428">
        <v>6</v>
      </c>
      <c r="T6" s="428">
        <v>7</v>
      </c>
      <c r="U6" s="428">
        <v>8</v>
      </c>
      <c r="V6" s="428">
        <v>9</v>
      </c>
      <c r="W6" s="428"/>
      <c r="X6" s="428">
        <v>10</v>
      </c>
      <c r="Y6" s="428">
        <v>11</v>
      </c>
      <c r="Z6" s="428">
        <v>12</v>
      </c>
      <c r="AA6" s="428">
        <v>13</v>
      </c>
      <c r="AB6" s="428"/>
      <c r="AC6" s="428">
        <v>14</v>
      </c>
      <c r="AD6" s="428">
        <v>15</v>
      </c>
      <c r="AE6" s="428">
        <v>16</v>
      </c>
      <c r="AF6" s="428">
        <v>17</v>
      </c>
      <c r="AG6" s="428"/>
      <c r="AH6" s="428">
        <v>18</v>
      </c>
      <c r="AI6" s="428">
        <v>19</v>
      </c>
      <c r="AJ6" s="428">
        <v>20</v>
      </c>
      <c r="AK6" s="428">
        <v>21</v>
      </c>
      <c r="AL6" s="428"/>
      <c r="AM6" s="428">
        <v>22</v>
      </c>
      <c r="AN6" s="428">
        <v>19</v>
      </c>
      <c r="AO6" s="428">
        <v>20</v>
      </c>
      <c r="AP6" s="428">
        <v>21</v>
      </c>
      <c r="AQ6" s="428"/>
      <c r="AR6" s="428">
        <v>22</v>
      </c>
      <c r="AS6" s="428">
        <v>19</v>
      </c>
      <c r="AT6" s="428">
        <v>20</v>
      </c>
      <c r="AU6" s="428">
        <v>21</v>
      </c>
      <c r="AV6" s="428"/>
      <c r="AW6" s="428">
        <v>22</v>
      </c>
      <c r="AX6" s="428">
        <v>19</v>
      </c>
      <c r="AY6" s="428">
        <v>20</v>
      </c>
      <c r="AZ6" s="428">
        <v>21</v>
      </c>
      <c r="BA6" s="428"/>
      <c r="BB6" s="428">
        <v>22</v>
      </c>
      <c r="BC6" s="428">
        <v>19</v>
      </c>
      <c r="BD6" s="428">
        <v>20</v>
      </c>
      <c r="BE6" s="428">
        <v>21</v>
      </c>
      <c r="BF6" s="428"/>
      <c r="BG6" s="428">
        <v>22</v>
      </c>
      <c r="BH6" s="428">
        <v>19</v>
      </c>
      <c r="BI6" s="428">
        <v>20</v>
      </c>
      <c r="BJ6" s="428">
        <v>21</v>
      </c>
      <c r="BK6" s="428"/>
      <c r="BL6" s="428">
        <v>22</v>
      </c>
      <c r="BM6" s="428">
        <v>19</v>
      </c>
      <c r="BN6" s="428">
        <v>20</v>
      </c>
      <c r="BO6" s="428">
        <v>21</v>
      </c>
      <c r="BP6" s="428"/>
      <c r="BQ6" s="428">
        <v>22</v>
      </c>
      <c r="BR6" s="428">
        <v>19</v>
      </c>
      <c r="BS6" s="428">
        <v>20</v>
      </c>
      <c r="BT6" s="428">
        <v>21</v>
      </c>
      <c r="BU6" s="428"/>
      <c r="BV6" s="428">
        <v>22</v>
      </c>
      <c r="BW6" s="428">
        <v>19</v>
      </c>
      <c r="BX6" s="428">
        <v>20</v>
      </c>
      <c r="BY6" s="428">
        <v>21</v>
      </c>
      <c r="BZ6" s="428"/>
      <c r="CA6" s="428">
        <v>22</v>
      </c>
      <c r="CB6" s="428">
        <v>19</v>
      </c>
      <c r="CC6" s="428">
        <v>20</v>
      </c>
      <c r="CD6" s="428">
        <v>21</v>
      </c>
      <c r="CE6" s="428"/>
      <c r="CF6" s="428">
        <v>22</v>
      </c>
      <c r="CG6" s="428">
        <v>19</v>
      </c>
      <c r="CH6" s="428">
        <v>20</v>
      </c>
      <c r="CI6" s="428">
        <v>21</v>
      </c>
      <c r="CJ6" s="428"/>
      <c r="CK6" s="428">
        <v>22</v>
      </c>
      <c r="CL6" s="428">
        <v>19</v>
      </c>
      <c r="CM6" s="428">
        <v>20</v>
      </c>
      <c r="CN6" s="428">
        <v>21</v>
      </c>
      <c r="CO6" s="428"/>
      <c r="CP6" s="428">
        <v>22</v>
      </c>
      <c r="CQ6" s="428">
        <v>19</v>
      </c>
      <c r="CR6" s="428">
        <v>20</v>
      </c>
      <c r="CS6" s="428">
        <v>21</v>
      </c>
      <c r="CT6" s="428"/>
      <c r="CU6" s="428">
        <v>22</v>
      </c>
      <c r="CV6" s="428">
        <v>19</v>
      </c>
      <c r="CW6" s="428">
        <v>20</v>
      </c>
      <c r="CX6" s="428">
        <v>21</v>
      </c>
      <c r="CY6" s="428"/>
      <c r="CZ6" s="428">
        <v>22</v>
      </c>
      <c r="DA6" s="428">
        <v>19</v>
      </c>
      <c r="DB6" s="428">
        <v>20</v>
      </c>
      <c r="DC6" s="428">
        <v>21</v>
      </c>
      <c r="DD6" s="428"/>
      <c r="DE6" s="428">
        <v>22</v>
      </c>
      <c r="DF6" s="428">
        <v>19</v>
      </c>
      <c r="DG6" s="428">
        <v>20</v>
      </c>
      <c r="DH6" s="428">
        <v>21</v>
      </c>
      <c r="DI6" s="428"/>
      <c r="DJ6" s="428">
        <v>22</v>
      </c>
      <c r="DK6" s="428">
        <v>19</v>
      </c>
      <c r="DL6" s="428">
        <v>20</v>
      </c>
      <c r="DM6" s="428">
        <v>21</v>
      </c>
      <c r="DN6" s="428"/>
      <c r="DO6" s="430">
        <v>22</v>
      </c>
      <c r="DP6" s="418">
        <v>8</v>
      </c>
      <c r="DQ6" s="431">
        <v>9</v>
      </c>
      <c r="DR6" s="431">
        <v>10</v>
      </c>
      <c r="DS6" s="431">
        <v>11</v>
      </c>
      <c r="DT6" s="431">
        <v>12</v>
      </c>
      <c r="DU6" s="431">
        <v>13</v>
      </c>
      <c r="DV6" s="431">
        <v>14</v>
      </c>
      <c r="DW6" s="431">
        <v>15</v>
      </c>
      <c r="DX6" s="431">
        <v>16</v>
      </c>
      <c r="DY6" s="431">
        <v>17</v>
      </c>
      <c r="DZ6" s="431">
        <v>18</v>
      </c>
      <c r="EA6" s="431">
        <v>19</v>
      </c>
      <c r="EB6" s="431">
        <v>20</v>
      </c>
      <c r="EC6" s="431">
        <v>21</v>
      </c>
      <c r="ED6" s="431">
        <v>22</v>
      </c>
      <c r="EE6" s="431">
        <v>23</v>
      </c>
      <c r="EF6" s="11"/>
      <c r="EG6" s="11"/>
      <c r="EH6" s="11"/>
      <c r="EI6" s="11"/>
      <c r="EJ6" s="11"/>
      <c r="EK6" s="11"/>
      <c r="EL6" s="419"/>
      <c r="EM6" s="384"/>
      <c r="EN6" s="419"/>
      <c r="EO6" s="419"/>
      <c r="EP6" s="419"/>
      <c r="EQ6" s="419"/>
      <c r="ER6" s="419"/>
      <c r="ES6" s="419"/>
      <c r="ET6" s="419"/>
    </row>
    <row r="7" spans="1:150" ht="51">
      <c r="A7" s="357"/>
      <c r="B7" s="445" t="s">
        <v>1234</v>
      </c>
      <c r="C7" s="445"/>
      <c r="D7" s="420"/>
      <c r="E7" s="314"/>
      <c r="F7" s="314"/>
      <c r="G7" s="314"/>
      <c r="H7" s="314"/>
      <c r="I7" s="446">
        <f>SUM(J7-G7/20)</f>
        <v>0</v>
      </c>
      <c r="J7" s="315">
        <f>SUM((G7*6*21)/(8*20*100))+(G7/20)</f>
        <v>0</v>
      </c>
      <c r="K7" s="314"/>
      <c r="L7" s="370"/>
      <c r="M7" s="446">
        <f>SUM(L7*I7)</f>
        <v>0</v>
      </c>
      <c r="N7" s="315" t="s">
        <v>73</v>
      </c>
      <c r="O7" s="314"/>
      <c r="P7" s="314"/>
      <c r="Q7" s="314"/>
      <c r="R7" s="315" t="s">
        <v>73</v>
      </c>
      <c r="S7" s="314"/>
      <c r="T7" s="314"/>
      <c r="U7" s="314"/>
      <c r="V7" s="314"/>
      <c r="W7" s="314"/>
      <c r="X7" s="319"/>
      <c r="Y7" s="314"/>
      <c r="Z7" s="314"/>
      <c r="AA7" s="320"/>
      <c r="AB7" s="320"/>
      <c r="AC7" s="319"/>
      <c r="AD7" s="314"/>
      <c r="AE7" s="314"/>
      <c r="AF7" s="320"/>
      <c r="AG7" s="320"/>
      <c r="AH7" s="319"/>
      <c r="AI7" s="314"/>
      <c r="AJ7" s="314"/>
      <c r="AK7" s="320"/>
      <c r="AL7" s="320"/>
      <c r="AM7" s="319"/>
      <c r="AN7" s="314"/>
      <c r="AO7" s="314"/>
      <c r="AP7" s="341"/>
      <c r="AQ7" s="341"/>
      <c r="AR7" s="314"/>
      <c r="AS7" s="314"/>
      <c r="AT7" s="314"/>
      <c r="AU7" s="341"/>
      <c r="AV7" s="341"/>
      <c r="AW7" s="314"/>
      <c r="AX7" s="314"/>
      <c r="AY7" s="314"/>
      <c r="AZ7" s="341"/>
      <c r="BA7" s="341"/>
      <c r="BB7" s="314"/>
      <c r="BC7" s="314"/>
      <c r="BD7" s="314"/>
      <c r="BE7" s="341"/>
      <c r="BF7" s="341"/>
      <c r="BG7" s="314"/>
      <c r="BH7" s="314"/>
      <c r="BI7" s="314"/>
      <c r="BJ7" s="341"/>
      <c r="BK7" s="341"/>
      <c r="BL7" s="314"/>
      <c r="BM7" s="314"/>
      <c r="BN7" s="314"/>
      <c r="BO7" s="341"/>
      <c r="BP7" s="341"/>
      <c r="BQ7" s="314"/>
      <c r="BR7" s="314"/>
      <c r="BS7" s="314"/>
      <c r="BT7" s="341"/>
      <c r="BU7" s="341"/>
      <c r="BV7" s="314"/>
      <c r="BW7" s="314"/>
      <c r="BX7" s="314"/>
      <c r="BY7" s="341"/>
      <c r="BZ7" s="341"/>
      <c r="CA7" s="314"/>
      <c r="CB7" s="314"/>
      <c r="CC7" s="314"/>
      <c r="CD7" s="341"/>
      <c r="CE7" s="341"/>
      <c r="CF7" s="314"/>
      <c r="CG7" s="314"/>
      <c r="CH7" s="314"/>
      <c r="CI7" s="341"/>
      <c r="CJ7" s="341"/>
      <c r="CK7" s="314"/>
      <c r="CL7" s="314"/>
      <c r="CM7" s="314"/>
      <c r="CN7" s="341"/>
      <c r="CO7" s="341"/>
      <c r="CP7" s="314"/>
      <c r="CQ7" s="314"/>
      <c r="CR7" s="314"/>
      <c r="CS7" s="341"/>
      <c r="CT7" s="341"/>
      <c r="CU7" s="314"/>
      <c r="CV7" s="314"/>
      <c r="CW7" s="314"/>
      <c r="CX7" s="341"/>
      <c r="CY7" s="341"/>
      <c r="CZ7" s="314"/>
      <c r="DA7" s="314"/>
      <c r="DB7" s="314"/>
      <c r="DC7" s="341"/>
      <c r="DD7" s="341"/>
      <c r="DE7" s="314"/>
      <c r="DF7" s="314"/>
      <c r="DG7" s="314"/>
      <c r="DH7" s="341"/>
      <c r="DI7" s="341"/>
      <c r="DJ7" s="314"/>
      <c r="DK7" s="314"/>
      <c r="DL7" s="314"/>
      <c r="DM7" s="341"/>
      <c r="DN7" s="341"/>
      <c r="DO7" s="377"/>
      <c r="DP7" s="32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433"/>
      <c r="EI7" s="433"/>
      <c r="EJ7" s="433"/>
      <c r="EK7" s="433"/>
      <c r="EL7" s="298"/>
      <c r="EM7" s="326"/>
      <c r="EN7" s="298"/>
      <c r="EO7" s="298"/>
      <c r="EP7" s="298"/>
      <c r="EQ7" s="298"/>
      <c r="ER7" s="298"/>
      <c r="ES7" s="298"/>
      <c r="ET7" s="298"/>
    </row>
    <row r="8" spans="1:150" ht="82.5">
      <c r="A8" s="447">
        <v>1</v>
      </c>
      <c r="B8" s="447" t="s">
        <v>1284</v>
      </c>
      <c r="C8" s="447" t="s">
        <v>1285</v>
      </c>
      <c r="D8" s="447" t="s">
        <v>1286</v>
      </c>
      <c r="E8" s="456">
        <v>42500</v>
      </c>
      <c r="F8" s="456">
        <v>5000</v>
      </c>
      <c r="G8" s="373">
        <f>SUM(E8:F8)</f>
        <v>47500</v>
      </c>
      <c r="H8" s="314">
        <v>20</v>
      </c>
      <c r="I8" s="446">
        <f>SUM(J8-G8/20)</f>
        <v>374.0625</v>
      </c>
      <c r="J8" s="315">
        <f>SUM((G8*6*21)/(8*20*100))+(G8/20)</f>
        <v>2749.0625</v>
      </c>
      <c r="K8" s="474" t="s">
        <v>1287</v>
      </c>
      <c r="L8" s="370">
        <v>8</v>
      </c>
      <c r="M8" s="446">
        <f>SUM(L8*I8)</f>
        <v>2992.5</v>
      </c>
      <c r="N8" s="315">
        <f>SUM(L8*J8)</f>
        <v>21992.5</v>
      </c>
      <c r="O8" s="314">
        <f>SUM(P8:Q8)</f>
        <v>10996</v>
      </c>
      <c r="P8" s="314">
        <f t="shared" ref="P8:R10" si="0">SUM(U8,Z8,AE8,AJ8,AO8,AT8,AY8,BD8,BI8,BN8,BS8,BX8,CC8,CH8,CM8,CR8,CW8,DB8,DG8,DL8)</f>
        <v>9500</v>
      </c>
      <c r="Q8" s="314">
        <f t="shared" si="0"/>
        <v>1496</v>
      </c>
      <c r="R8" s="314">
        <f t="shared" si="0"/>
        <v>0</v>
      </c>
      <c r="S8" s="475" t="s">
        <v>1288</v>
      </c>
      <c r="T8" s="330">
        <v>40519</v>
      </c>
      <c r="U8" s="314">
        <v>7125</v>
      </c>
      <c r="V8" s="314">
        <v>1122</v>
      </c>
      <c r="W8" s="314"/>
      <c r="X8" s="328">
        <f>SUM(U8:W8)</f>
        <v>8247</v>
      </c>
      <c r="Y8" s="330">
        <v>40220</v>
      </c>
      <c r="Z8" s="314">
        <v>2375</v>
      </c>
      <c r="AA8" s="320">
        <v>374</v>
      </c>
      <c r="AB8" s="320"/>
      <c r="AC8" s="328">
        <f>SUM(Z8:AB8)</f>
        <v>2749</v>
      </c>
      <c r="AD8" s="314"/>
      <c r="AE8" s="314"/>
      <c r="AF8" s="320"/>
      <c r="AG8" s="320"/>
      <c r="AH8" s="319"/>
      <c r="AI8" s="314"/>
      <c r="AJ8" s="314"/>
      <c r="AK8" s="320"/>
      <c r="AL8" s="320"/>
      <c r="AM8" s="319"/>
      <c r="AN8" s="314"/>
      <c r="AO8" s="314"/>
      <c r="AP8" s="341"/>
      <c r="AQ8" s="341"/>
      <c r="AR8" s="314"/>
      <c r="AS8" s="314"/>
      <c r="AT8" s="314"/>
      <c r="AU8" s="341"/>
      <c r="AV8" s="341"/>
      <c r="AW8" s="314"/>
      <c r="AX8" s="314"/>
      <c r="AY8" s="314"/>
      <c r="AZ8" s="341"/>
      <c r="BA8" s="341"/>
      <c r="BB8" s="314"/>
      <c r="BC8" s="314"/>
      <c r="BD8" s="314"/>
      <c r="BE8" s="341"/>
      <c r="BF8" s="341"/>
      <c r="BG8" s="314"/>
      <c r="BH8" s="314"/>
      <c r="BI8" s="314"/>
      <c r="BJ8" s="341"/>
      <c r="BK8" s="341"/>
      <c r="BL8" s="314"/>
      <c r="BM8" s="314"/>
      <c r="BN8" s="314"/>
      <c r="BO8" s="341"/>
      <c r="BP8" s="341"/>
      <c r="BQ8" s="314"/>
      <c r="BR8" s="314"/>
      <c r="BS8" s="314"/>
      <c r="BT8" s="341"/>
      <c r="BU8" s="341"/>
      <c r="BV8" s="314"/>
      <c r="BW8" s="314"/>
      <c r="BX8" s="314"/>
      <c r="BY8" s="341"/>
      <c r="BZ8" s="341"/>
      <c r="CA8" s="314"/>
      <c r="CB8" s="314"/>
      <c r="CC8" s="314"/>
      <c r="CD8" s="341"/>
      <c r="CE8" s="341"/>
      <c r="CF8" s="314"/>
      <c r="CG8" s="314"/>
      <c r="CH8" s="314"/>
      <c r="CI8" s="341"/>
      <c r="CJ8" s="341"/>
      <c r="CK8" s="314"/>
      <c r="CL8" s="314"/>
      <c r="CM8" s="314"/>
      <c r="CN8" s="341"/>
      <c r="CO8" s="341"/>
      <c r="CP8" s="314"/>
      <c r="CQ8" s="314"/>
      <c r="CR8" s="314"/>
      <c r="CS8" s="341"/>
      <c r="CT8" s="341"/>
      <c r="CU8" s="314"/>
      <c r="CV8" s="314"/>
      <c r="CW8" s="314"/>
      <c r="CX8" s="341"/>
      <c r="CY8" s="341"/>
      <c r="CZ8" s="314"/>
      <c r="DA8" s="314"/>
      <c r="DB8" s="314"/>
      <c r="DC8" s="341"/>
      <c r="DD8" s="341"/>
      <c r="DE8" s="314"/>
      <c r="DF8" s="314"/>
      <c r="DG8" s="314"/>
      <c r="DH8" s="341"/>
      <c r="DI8" s="341"/>
      <c r="DJ8" s="314"/>
      <c r="DK8" s="314"/>
      <c r="DL8" s="314"/>
      <c r="DM8" s="341"/>
      <c r="DN8" s="341"/>
      <c r="DO8" s="377"/>
      <c r="DP8" s="324">
        <v>1</v>
      </c>
      <c r="DQ8" s="314">
        <v>47500</v>
      </c>
      <c r="DR8" s="314"/>
      <c r="DS8" s="314"/>
      <c r="DT8" s="314">
        <v>1</v>
      </c>
      <c r="DU8" s="314">
        <v>47500</v>
      </c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58">
        <f>SUM(ED8,EB8,DZ8,DX8,DV8,DT8)</f>
        <v>1</v>
      </c>
      <c r="EG8" s="358">
        <f>SUM(EE8,EC8,EA8,DY8,DW8,DU8)</f>
        <v>47500</v>
      </c>
      <c r="EH8" s="358">
        <f>SUM(EF8,ED8,EB8,DZ8,DX8,DV8)</f>
        <v>1</v>
      </c>
      <c r="EI8" s="358">
        <f>SUM(EG8,EE8,EC8,EA8,DY8,DW8)</f>
        <v>47500</v>
      </c>
      <c r="EJ8" s="433"/>
      <c r="EK8" s="433"/>
      <c r="EL8" s="298"/>
      <c r="EM8" s="326"/>
      <c r="EN8" s="298"/>
      <c r="EO8" s="298"/>
      <c r="EP8" s="298"/>
      <c r="EQ8" s="298"/>
      <c r="ER8" s="298"/>
      <c r="ES8" s="298"/>
      <c r="ET8" s="298"/>
    </row>
    <row r="9" spans="1:150" ht="82.5">
      <c r="A9" s="447">
        <v>2</v>
      </c>
      <c r="B9" s="447" t="s">
        <v>1289</v>
      </c>
      <c r="C9" s="447" t="s">
        <v>1290</v>
      </c>
      <c r="D9" s="447" t="s">
        <v>1286</v>
      </c>
      <c r="E9" s="456">
        <v>42500</v>
      </c>
      <c r="F9" s="456">
        <v>5000</v>
      </c>
      <c r="G9" s="373">
        <f>SUM(E9:F9)</f>
        <v>47500</v>
      </c>
      <c r="H9" s="314">
        <v>20</v>
      </c>
      <c r="I9" s="446">
        <f>SUM(J9-G9/20)</f>
        <v>374.0625</v>
      </c>
      <c r="J9" s="315">
        <f>SUM((G9*6*21)/(8*20*100))+(G9/20)</f>
        <v>2749.0625</v>
      </c>
      <c r="K9" s="474" t="s">
        <v>1291</v>
      </c>
      <c r="L9" s="370">
        <v>8</v>
      </c>
      <c r="M9" s="446">
        <f>SUM(L9*I9)</f>
        <v>2992.5</v>
      </c>
      <c r="N9" s="315">
        <f>SUM(L9*J9)</f>
        <v>21992.5</v>
      </c>
      <c r="O9" s="314">
        <f>SUM(P9:Q9)</f>
        <v>10996</v>
      </c>
      <c r="P9" s="314">
        <f t="shared" si="0"/>
        <v>9500</v>
      </c>
      <c r="Q9" s="314">
        <f t="shared" si="0"/>
        <v>1496</v>
      </c>
      <c r="R9" s="314">
        <f t="shared" si="0"/>
        <v>0</v>
      </c>
      <c r="S9" s="475" t="s">
        <v>1288</v>
      </c>
      <c r="T9" s="330">
        <v>40519</v>
      </c>
      <c r="U9" s="314">
        <v>7125</v>
      </c>
      <c r="V9" s="314">
        <v>1122</v>
      </c>
      <c r="W9" s="314"/>
      <c r="X9" s="328">
        <f>SUM(U9:W9)</f>
        <v>8247</v>
      </c>
      <c r="Y9" s="330">
        <v>40220</v>
      </c>
      <c r="Z9" s="314">
        <v>2375</v>
      </c>
      <c r="AA9" s="320">
        <v>374</v>
      </c>
      <c r="AB9" s="320"/>
      <c r="AC9" s="328">
        <f>SUM(Z9:AB9)</f>
        <v>2749</v>
      </c>
      <c r="AD9" s="314"/>
      <c r="AE9" s="314"/>
      <c r="AF9" s="320"/>
      <c r="AG9" s="320"/>
      <c r="AH9" s="319"/>
      <c r="AI9" s="314"/>
      <c r="AJ9" s="314"/>
      <c r="AK9" s="320"/>
      <c r="AL9" s="320"/>
      <c r="AM9" s="319"/>
      <c r="AN9" s="314"/>
      <c r="AO9" s="314"/>
      <c r="AP9" s="341"/>
      <c r="AQ9" s="341"/>
      <c r="AR9" s="314"/>
      <c r="AS9" s="314"/>
      <c r="AT9" s="314"/>
      <c r="AU9" s="341"/>
      <c r="AV9" s="341"/>
      <c r="AW9" s="314"/>
      <c r="AX9" s="314"/>
      <c r="AY9" s="314"/>
      <c r="AZ9" s="341"/>
      <c r="BA9" s="341"/>
      <c r="BB9" s="314"/>
      <c r="BC9" s="314"/>
      <c r="BD9" s="314"/>
      <c r="BE9" s="341"/>
      <c r="BF9" s="341"/>
      <c r="BG9" s="314"/>
      <c r="BH9" s="314"/>
      <c r="BI9" s="314"/>
      <c r="BJ9" s="341"/>
      <c r="BK9" s="341"/>
      <c r="BL9" s="314"/>
      <c r="BM9" s="314"/>
      <c r="BN9" s="314"/>
      <c r="BO9" s="341"/>
      <c r="BP9" s="341"/>
      <c r="BQ9" s="314"/>
      <c r="BR9" s="314"/>
      <c r="BS9" s="314"/>
      <c r="BT9" s="341"/>
      <c r="BU9" s="341"/>
      <c r="BV9" s="314"/>
      <c r="BW9" s="314"/>
      <c r="BX9" s="314"/>
      <c r="BY9" s="341"/>
      <c r="BZ9" s="341"/>
      <c r="CA9" s="314"/>
      <c r="CB9" s="314"/>
      <c r="CC9" s="314"/>
      <c r="CD9" s="341"/>
      <c r="CE9" s="341"/>
      <c r="CF9" s="314"/>
      <c r="CG9" s="314"/>
      <c r="CH9" s="314"/>
      <c r="CI9" s="341"/>
      <c r="CJ9" s="341"/>
      <c r="CK9" s="314"/>
      <c r="CL9" s="314"/>
      <c r="CM9" s="314"/>
      <c r="CN9" s="341"/>
      <c r="CO9" s="341"/>
      <c r="CP9" s="314"/>
      <c r="CQ9" s="314"/>
      <c r="CR9" s="314"/>
      <c r="CS9" s="341"/>
      <c r="CT9" s="341"/>
      <c r="CU9" s="314"/>
      <c r="CV9" s="314"/>
      <c r="CW9" s="314"/>
      <c r="CX9" s="341"/>
      <c r="CY9" s="341"/>
      <c r="CZ9" s="314"/>
      <c r="DA9" s="314"/>
      <c r="DB9" s="314"/>
      <c r="DC9" s="341"/>
      <c r="DD9" s="341"/>
      <c r="DE9" s="314"/>
      <c r="DF9" s="314"/>
      <c r="DG9" s="314"/>
      <c r="DH9" s="341"/>
      <c r="DI9" s="341"/>
      <c r="DJ9" s="314"/>
      <c r="DK9" s="314"/>
      <c r="DL9" s="314"/>
      <c r="DM9" s="341"/>
      <c r="DN9" s="341"/>
      <c r="DO9" s="377"/>
      <c r="DP9" s="324">
        <v>1</v>
      </c>
      <c r="DQ9" s="314">
        <v>47500</v>
      </c>
      <c r="DR9" s="314"/>
      <c r="DS9" s="314"/>
      <c r="DT9" s="314">
        <v>1</v>
      </c>
      <c r="DU9" s="314">
        <v>47500</v>
      </c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58">
        <f>SUM(ED9,EB9,DZ9,DX9,DV9,DT9)</f>
        <v>1</v>
      </c>
      <c r="EG9" s="358">
        <f>SUM(EE9,EC9,EA9,DY9,DW9,DU9)</f>
        <v>47500</v>
      </c>
      <c r="EH9" s="433">
        <v>1</v>
      </c>
      <c r="EI9" s="433">
        <v>47500</v>
      </c>
      <c r="EJ9" s="433"/>
      <c r="EK9" s="433"/>
      <c r="EL9" s="298"/>
      <c r="EM9" s="326"/>
      <c r="EN9" s="298"/>
      <c r="EO9" s="298"/>
      <c r="EP9" s="298"/>
      <c r="EQ9" s="298"/>
      <c r="ER9" s="298"/>
      <c r="ES9" s="298"/>
      <c r="ET9" s="298"/>
    </row>
    <row r="10" spans="1:150" ht="99">
      <c r="A10" s="447">
        <v>3</v>
      </c>
      <c r="B10" s="447" t="s">
        <v>1292</v>
      </c>
      <c r="C10" s="447" t="s">
        <v>1293</v>
      </c>
      <c r="D10" s="476" t="s">
        <v>1294</v>
      </c>
      <c r="E10" s="456">
        <v>45000</v>
      </c>
      <c r="F10" s="456">
        <v>5000</v>
      </c>
      <c r="G10" s="373">
        <f>SUM(E10:F10)</f>
        <v>50000</v>
      </c>
      <c r="H10" s="314">
        <v>60</v>
      </c>
      <c r="I10" s="446">
        <f>SUM(J10-G10/60)</f>
        <v>190.625</v>
      </c>
      <c r="J10" s="315">
        <f>SUM((G10*3*61)/(8*60*100))+(G10/60)</f>
        <v>1023.9583333333334</v>
      </c>
      <c r="K10" s="474" t="s">
        <v>1295</v>
      </c>
      <c r="L10" s="370"/>
      <c r="M10" s="446">
        <f>SUM(L10*I10)</f>
        <v>0</v>
      </c>
      <c r="N10" s="315">
        <f>SUM(L10*J10)</f>
        <v>0</v>
      </c>
      <c r="O10" s="314">
        <f>SUM(P10:Q10)</f>
        <v>0</v>
      </c>
      <c r="P10" s="314">
        <f t="shared" si="0"/>
        <v>0</v>
      </c>
      <c r="Q10" s="314">
        <f t="shared" si="0"/>
        <v>0</v>
      </c>
      <c r="R10" s="314">
        <f t="shared" si="0"/>
        <v>0</v>
      </c>
      <c r="S10" s="477">
        <v>39850</v>
      </c>
      <c r="T10" s="314"/>
      <c r="U10" s="314"/>
      <c r="V10" s="314"/>
      <c r="W10" s="314"/>
      <c r="X10" s="328">
        <f>SUM(U10:W10)</f>
        <v>0</v>
      </c>
      <c r="Y10" s="314"/>
      <c r="Z10" s="314"/>
      <c r="AA10" s="320"/>
      <c r="AB10" s="320"/>
      <c r="AC10" s="328">
        <f>SUM(Z10:AB10)</f>
        <v>0</v>
      </c>
      <c r="AD10" s="314"/>
      <c r="AE10" s="314"/>
      <c r="AF10" s="320"/>
      <c r="AG10" s="320"/>
      <c r="AH10" s="319"/>
      <c r="AI10" s="314"/>
      <c r="AJ10" s="314"/>
      <c r="AK10" s="320"/>
      <c r="AL10" s="320"/>
      <c r="AM10" s="319"/>
      <c r="AN10" s="314"/>
      <c r="AO10" s="314"/>
      <c r="AP10" s="341"/>
      <c r="AQ10" s="341"/>
      <c r="AR10" s="314"/>
      <c r="AS10" s="314"/>
      <c r="AT10" s="314"/>
      <c r="AU10" s="341"/>
      <c r="AV10" s="341"/>
      <c r="AW10" s="314"/>
      <c r="AX10" s="314"/>
      <c r="AY10" s="314"/>
      <c r="AZ10" s="341"/>
      <c r="BA10" s="341"/>
      <c r="BB10" s="314"/>
      <c r="BC10" s="314"/>
      <c r="BD10" s="314"/>
      <c r="BE10" s="341"/>
      <c r="BF10" s="341"/>
      <c r="BG10" s="314"/>
      <c r="BH10" s="314"/>
      <c r="BI10" s="314"/>
      <c r="BJ10" s="341"/>
      <c r="BK10" s="341"/>
      <c r="BL10" s="314"/>
      <c r="BM10" s="314"/>
      <c r="BN10" s="314"/>
      <c r="BO10" s="341"/>
      <c r="BP10" s="341"/>
      <c r="BQ10" s="314"/>
      <c r="BR10" s="314"/>
      <c r="BS10" s="314"/>
      <c r="BT10" s="341"/>
      <c r="BU10" s="341"/>
      <c r="BV10" s="314"/>
      <c r="BW10" s="314"/>
      <c r="BX10" s="314"/>
      <c r="BY10" s="341"/>
      <c r="BZ10" s="341"/>
      <c r="CA10" s="314"/>
      <c r="CB10" s="314"/>
      <c r="CC10" s="314"/>
      <c r="CD10" s="341"/>
      <c r="CE10" s="341"/>
      <c r="CF10" s="314"/>
      <c r="CG10" s="314"/>
      <c r="CH10" s="314"/>
      <c r="CI10" s="341"/>
      <c r="CJ10" s="341"/>
      <c r="CK10" s="314"/>
      <c r="CL10" s="314"/>
      <c r="CM10" s="314"/>
      <c r="CN10" s="341"/>
      <c r="CO10" s="341"/>
      <c r="CP10" s="314"/>
      <c r="CQ10" s="314"/>
      <c r="CR10" s="314"/>
      <c r="CS10" s="341"/>
      <c r="CT10" s="341"/>
      <c r="CU10" s="314"/>
      <c r="CV10" s="314"/>
      <c r="CW10" s="314"/>
      <c r="CX10" s="341"/>
      <c r="CY10" s="341"/>
      <c r="CZ10" s="314"/>
      <c r="DA10" s="314"/>
      <c r="DB10" s="314"/>
      <c r="DC10" s="341"/>
      <c r="DD10" s="341"/>
      <c r="DE10" s="314"/>
      <c r="DF10" s="314"/>
      <c r="DG10" s="314"/>
      <c r="DH10" s="341"/>
      <c r="DI10" s="341"/>
      <c r="DJ10" s="314"/>
      <c r="DK10" s="314"/>
      <c r="DL10" s="314"/>
      <c r="DM10" s="341"/>
      <c r="DN10" s="341"/>
      <c r="DO10" s="377"/>
      <c r="DP10" s="324">
        <v>1</v>
      </c>
      <c r="DQ10" s="314">
        <v>50000</v>
      </c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>
        <v>1</v>
      </c>
      <c r="EE10" s="314">
        <v>50000</v>
      </c>
      <c r="EF10" s="358">
        <f>SUM(ED10,EB10,DZ10,DX10,DV10,DT10)</f>
        <v>1</v>
      </c>
      <c r="EG10" s="358">
        <f>SUM(EE10,EC10,EA10,DY10,DW10,DU10)</f>
        <v>50000</v>
      </c>
      <c r="EH10" s="433"/>
      <c r="EI10" s="433"/>
      <c r="EJ10" s="433">
        <v>1</v>
      </c>
      <c r="EK10" s="433">
        <v>50000</v>
      </c>
      <c r="EL10" s="298"/>
      <c r="EM10" s="326"/>
      <c r="EN10" s="298"/>
      <c r="EO10" s="298"/>
      <c r="EP10" s="298"/>
      <c r="EQ10" s="298"/>
      <c r="ER10" s="298"/>
      <c r="ES10" s="298"/>
      <c r="ET10" s="298"/>
    </row>
    <row r="11" spans="1:150" ht="99">
      <c r="A11" s="447">
        <v>4</v>
      </c>
      <c r="B11" s="478"/>
      <c r="C11" s="447" t="s">
        <v>1293</v>
      </c>
      <c r="D11" s="476" t="s">
        <v>1294</v>
      </c>
      <c r="E11" s="456">
        <v>45000</v>
      </c>
      <c r="F11" s="456">
        <v>5000</v>
      </c>
      <c r="G11" s="373">
        <f>SUM(E11:F11)</f>
        <v>50000</v>
      </c>
      <c r="H11" s="314">
        <v>60</v>
      </c>
      <c r="I11" s="446">
        <f>SUM(J11-G11/60)</f>
        <v>190.625</v>
      </c>
      <c r="J11" s="315">
        <f>SUM((G11*3*61)/(8*60*100))+(G11/60)</f>
        <v>1023.9583333333334</v>
      </c>
      <c r="K11" s="479" t="s">
        <v>1296</v>
      </c>
      <c r="L11" s="370"/>
      <c r="M11" s="446">
        <f>SUM(L11*I11)</f>
        <v>0</v>
      </c>
      <c r="N11" s="315">
        <f>SUM(L11*J11)</f>
        <v>0</v>
      </c>
      <c r="O11" s="314">
        <f>SUM(P11:Q11)</f>
        <v>0</v>
      </c>
      <c r="P11" s="314">
        <f>SUM(U11,Z11,AE11,AJ11,AO11,AT11,AY11,BD11,BI11,BN11,BS11,BX11,CC11,CH11,CM11,CR11,CW11,DB11,DG11,DL11)</f>
        <v>0</v>
      </c>
      <c r="Q11" s="314">
        <f>SUM(V11,AA11,AF11,AK11,AP11,AU11,AZ11,BE11,BJ11,BO11,BT11,BY11,CD11,CI11,CN11,CS11,CX11,DC11,DH11,DM11)</f>
        <v>0</v>
      </c>
      <c r="R11" s="314">
        <f>SUM(W11,AB11,AG11,AL11,AQ11,AV11,BA11,BF11,BK11,BP11,BU11,BZ11,CE11,CJ11,CO11,CT11,CY11,DD11,DI11,DN11)</f>
        <v>0</v>
      </c>
      <c r="S11" s="479"/>
      <c r="T11" s="314"/>
      <c r="U11" s="314"/>
      <c r="V11" s="314"/>
      <c r="W11" s="314"/>
      <c r="X11" s="319"/>
      <c r="Y11" s="314"/>
      <c r="Z11" s="314"/>
      <c r="AA11" s="320"/>
      <c r="AB11" s="320"/>
      <c r="AC11" s="319"/>
      <c r="AD11" s="314"/>
      <c r="AE11" s="314"/>
      <c r="AF11" s="320"/>
      <c r="AG11" s="320"/>
      <c r="AH11" s="319"/>
      <c r="AI11" s="314"/>
      <c r="AJ11" s="314"/>
      <c r="AK11" s="320"/>
      <c r="AL11" s="320"/>
      <c r="AM11" s="319"/>
      <c r="AN11" s="314"/>
      <c r="AO11" s="314"/>
      <c r="AP11" s="341"/>
      <c r="AQ11" s="341"/>
      <c r="AR11" s="314"/>
      <c r="AS11" s="314"/>
      <c r="AT11" s="314"/>
      <c r="AU11" s="341"/>
      <c r="AV11" s="341"/>
      <c r="AW11" s="314"/>
      <c r="AX11" s="314"/>
      <c r="AY11" s="314"/>
      <c r="AZ11" s="341"/>
      <c r="BA11" s="341"/>
      <c r="BB11" s="314"/>
      <c r="BC11" s="314"/>
      <c r="BD11" s="314"/>
      <c r="BE11" s="341"/>
      <c r="BF11" s="341"/>
      <c r="BG11" s="314"/>
      <c r="BH11" s="314"/>
      <c r="BI11" s="314"/>
      <c r="BJ11" s="341"/>
      <c r="BK11" s="341"/>
      <c r="BL11" s="314"/>
      <c r="BM11" s="314"/>
      <c r="BN11" s="314"/>
      <c r="BO11" s="341"/>
      <c r="BP11" s="341"/>
      <c r="BQ11" s="314"/>
      <c r="BR11" s="314"/>
      <c r="BS11" s="314"/>
      <c r="BT11" s="341"/>
      <c r="BU11" s="341"/>
      <c r="BV11" s="314"/>
      <c r="BW11" s="314"/>
      <c r="BX11" s="314"/>
      <c r="BY11" s="341"/>
      <c r="BZ11" s="341"/>
      <c r="CA11" s="314"/>
      <c r="CB11" s="314"/>
      <c r="CC11" s="314"/>
      <c r="CD11" s="341"/>
      <c r="CE11" s="341"/>
      <c r="CF11" s="314"/>
      <c r="CG11" s="314"/>
      <c r="CH11" s="314"/>
      <c r="CI11" s="341"/>
      <c r="CJ11" s="341"/>
      <c r="CK11" s="314"/>
      <c r="CL11" s="314"/>
      <c r="CM11" s="314"/>
      <c r="CN11" s="341"/>
      <c r="CO11" s="341"/>
      <c r="CP11" s="314"/>
      <c r="CQ11" s="314"/>
      <c r="CR11" s="314"/>
      <c r="CS11" s="341"/>
      <c r="CT11" s="341"/>
      <c r="CU11" s="314"/>
      <c r="CV11" s="314"/>
      <c r="CW11" s="314"/>
      <c r="CX11" s="341"/>
      <c r="CY11" s="341"/>
      <c r="CZ11" s="314"/>
      <c r="DA11" s="314"/>
      <c r="DB11" s="314"/>
      <c r="DC11" s="341"/>
      <c r="DD11" s="341"/>
      <c r="DE11" s="314"/>
      <c r="DF11" s="314"/>
      <c r="DG11" s="314"/>
      <c r="DH11" s="341"/>
      <c r="DI11" s="341"/>
      <c r="DJ11" s="314"/>
      <c r="DK11" s="314"/>
      <c r="DL11" s="314"/>
      <c r="DM11" s="341"/>
      <c r="DN11" s="341"/>
      <c r="DO11" s="377"/>
      <c r="DP11" s="324"/>
      <c r="DQ11" s="314">
        <v>50000</v>
      </c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>
        <v>50000</v>
      </c>
      <c r="EF11" s="314"/>
      <c r="EG11" s="314">
        <v>50000</v>
      </c>
      <c r="EH11" s="433"/>
      <c r="EI11" s="433"/>
      <c r="EJ11" s="433"/>
      <c r="EK11" s="433">
        <v>50000</v>
      </c>
      <c r="EL11" s="298"/>
      <c r="EM11" s="326"/>
      <c r="EN11" s="298"/>
      <c r="EO11" s="298"/>
      <c r="EP11" s="298"/>
      <c r="EQ11" s="298"/>
      <c r="ER11" s="298"/>
      <c r="ES11" s="298"/>
      <c r="ET11" s="298"/>
    </row>
    <row r="12" spans="1:150">
      <c r="A12" s="379"/>
      <c r="B12" s="462" t="s">
        <v>1085</v>
      </c>
      <c r="C12" s="462"/>
      <c r="D12" s="463"/>
      <c r="E12" s="341">
        <f t="shared" ref="E12:AJ12" si="1">SUM(E8:E11)</f>
        <v>175000</v>
      </c>
      <c r="F12" s="341">
        <f t="shared" si="1"/>
        <v>20000</v>
      </c>
      <c r="G12" s="341">
        <f t="shared" si="1"/>
        <v>195000</v>
      </c>
      <c r="H12" s="341">
        <f t="shared" si="1"/>
        <v>160</v>
      </c>
      <c r="I12" s="341">
        <f t="shared" si="1"/>
        <v>1129.375</v>
      </c>
      <c r="J12" s="341">
        <f t="shared" si="1"/>
        <v>7546.0416666666661</v>
      </c>
      <c r="K12" s="341">
        <f t="shared" si="1"/>
        <v>0</v>
      </c>
      <c r="L12" s="381">
        <f t="shared" si="1"/>
        <v>16</v>
      </c>
      <c r="M12" s="341">
        <f t="shared" si="1"/>
        <v>5985</v>
      </c>
      <c r="N12" s="338">
        <f t="shared" si="1"/>
        <v>43985</v>
      </c>
      <c r="O12" s="341">
        <f t="shared" si="1"/>
        <v>21992</v>
      </c>
      <c r="P12" s="341">
        <f t="shared" si="1"/>
        <v>19000</v>
      </c>
      <c r="Q12" s="341">
        <f t="shared" si="1"/>
        <v>2992</v>
      </c>
      <c r="R12" s="341">
        <f t="shared" si="1"/>
        <v>0</v>
      </c>
      <c r="S12" s="341">
        <f t="shared" si="1"/>
        <v>39850</v>
      </c>
      <c r="T12" s="341">
        <f t="shared" si="1"/>
        <v>81038</v>
      </c>
      <c r="U12" s="341">
        <f t="shared" si="1"/>
        <v>14250</v>
      </c>
      <c r="V12" s="341">
        <f t="shared" si="1"/>
        <v>2244</v>
      </c>
      <c r="W12" s="341">
        <f t="shared" si="1"/>
        <v>0</v>
      </c>
      <c r="X12" s="341">
        <f t="shared" si="1"/>
        <v>16494</v>
      </c>
      <c r="Y12" s="341">
        <f t="shared" si="1"/>
        <v>80440</v>
      </c>
      <c r="Z12" s="341">
        <f t="shared" si="1"/>
        <v>4750</v>
      </c>
      <c r="AA12" s="341">
        <f t="shared" si="1"/>
        <v>748</v>
      </c>
      <c r="AB12" s="341">
        <f t="shared" si="1"/>
        <v>0</v>
      </c>
      <c r="AC12" s="341">
        <f t="shared" si="1"/>
        <v>5498</v>
      </c>
      <c r="AD12" s="341">
        <f t="shared" si="1"/>
        <v>0</v>
      </c>
      <c r="AE12" s="341">
        <f t="shared" si="1"/>
        <v>0</v>
      </c>
      <c r="AF12" s="341">
        <f t="shared" si="1"/>
        <v>0</v>
      </c>
      <c r="AG12" s="341">
        <f t="shared" si="1"/>
        <v>0</v>
      </c>
      <c r="AH12" s="341">
        <f t="shared" si="1"/>
        <v>0</v>
      </c>
      <c r="AI12" s="341">
        <f t="shared" si="1"/>
        <v>0</v>
      </c>
      <c r="AJ12" s="341">
        <f t="shared" si="1"/>
        <v>0</v>
      </c>
      <c r="AK12" s="341">
        <f t="shared" ref="AK12:BP12" si="2">SUM(AK8:AK11)</f>
        <v>0</v>
      </c>
      <c r="AL12" s="341">
        <f t="shared" si="2"/>
        <v>0</v>
      </c>
      <c r="AM12" s="341">
        <f t="shared" si="2"/>
        <v>0</v>
      </c>
      <c r="AN12" s="341">
        <f t="shared" si="2"/>
        <v>0</v>
      </c>
      <c r="AO12" s="341">
        <f t="shared" si="2"/>
        <v>0</v>
      </c>
      <c r="AP12" s="341">
        <f t="shared" si="2"/>
        <v>0</v>
      </c>
      <c r="AQ12" s="341">
        <f t="shared" si="2"/>
        <v>0</v>
      </c>
      <c r="AR12" s="341">
        <f t="shared" si="2"/>
        <v>0</v>
      </c>
      <c r="AS12" s="341">
        <f t="shared" si="2"/>
        <v>0</v>
      </c>
      <c r="AT12" s="341">
        <f t="shared" si="2"/>
        <v>0</v>
      </c>
      <c r="AU12" s="341">
        <f t="shared" si="2"/>
        <v>0</v>
      </c>
      <c r="AV12" s="341">
        <f t="shared" si="2"/>
        <v>0</v>
      </c>
      <c r="AW12" s="341">
        <f t="shared" si="2"/>
        <v>0</v>
      </c>
      <c r="AX12" s="341">
        <f t="shared" si="2"/>
        <v>0</v>
      </c>
      <c r="AY12" s="341">
        <f t="shared" si="2"/>
        <v>0</v>
      </c>
      <c r="AZ12" s="341">
        <f t="shared" si="2"/>
        <v>0</v>
      </c>
      <c r="BA12" s="341">
        <f t="shared" si="2"/>
        <v>0</v>
      </c>
      <c r="BB12" s="341">
        <f t="shared" si="2"/>
        <v>0</v>
      </c>
      <c r="BC12" s="341">
        <f t="shared" si="2"/>
        <v>0</v>
      </c>
      <c r="BD12" s="341">
        <f t="shared" si="2"/>
        <v>0</v>
      </c>
      <c r="BE12" s="341">
        <f t="shared" si="2"/>
        <v>0</v>
      </c>
      <c r="BF12" s="341">
        <f t="shared" si="2"/>
        <v>0</v>
      </c>
      <c r="BG12" s="341">
        <f t="shared" si="2"/>
        <v>0</v>
      </c>
      <c r="BH12" s="341">
        <f t="shared" si="2"/>
        <v>0</v>
      </c>
      <c r="BI12" s="341">
        <f t="shared" si="2"/>
        <v>0</v>
      </c>
      <c r="BJ12" s="341">
        <f t="shared" si="2"/>
        <v>0</v>
      </c>
      <c r="BK12" s="341">
        <f t="shared" si="2"/>
        <v>0</v>
      </c>
      <c r="BL12" s="341">
        <f t="shared" si="2"/>
        <v>0</v>
      </c>
      <c r="BM12" s="341">
        <f t="shared" si="2"/>
        <v>0</v>
      </c>
      <c r="BN12" s="341">
        <f t="shared" si="2"/>
        <v>0</v>
      </c>
      <c r="BO12" s="341">
        <f t="shared" si="2"/>
        <v>0</v>
      </c>
      <c r="BP12" s="341">
        <f t="shared" si="2"/>
        <v>0</v>
      </c>
      <c r="BQ12" s="341">
        <f t="shared" ref="BQ12:CV12" si="3">SUM(BQ8:BQ11)</f>
        <v>0</v>
      </c>
      <c r="BR12" s="341">
        <f t="shared" si="3"/>
        <v>0</v>
      </c>
      <c r="BS12" s="341">
        <f t="shared" si="3"/>
        <v>0</v>
      </c>
      <c r="BT12" s="341">
        <f t="shared" si="3"/>
        <v>0</v>
      </c>
      <c r="BU12" s="341">
        <f t="shared" si="3"/>
        <v>0</v>
      </c>
      <c r="BV12" s="341">
        <f t="shared" si="3"/>
        <v>0</v>
      </c>
      <c r="BW12" s="341">
        <f t="shared" si="3"/>
        <v>0</v>
      </c>
      <c r="BX12" s="341">
        <f t="shared" si="3"/>
        <v>0</v>
      </c>
      <c r="BY12" s="341">
        <f t="shared" si="3"/>
        <v>0</v>
      </c>
      <c r="BZ12" s="341">
        <f t="shared" si="3"/>
        <v>0</v>
      </c>
      <c r="CA12" s="341">
        <f t="shared" si="3"/>
        <v>0</v>
      </c>
      <c r="CB12" s="341">
        <f t="shared" si="3"/>
        <v>0</v>
      </c>
      <c r="CC12" s="341">
        <f t="shared" si="3"/>
        <v>0</v>
      </c>
      <c r="CD12" s="341">
        <f t="shared" si="3"/>
        <v>0</v>
      </c>
      <c r="CE12" s="341">
        <f t="shared" si="3"/>
        <v>0</v>
      </c>
      <c r="CF12" s="341">
        <f t="shared" si="3"/>
        <v>0</v>
      </c>
      <c r="CG12" s="341">
        <f t="shared" si="3"/>
        <v>0</v>
      </c>
      <c r="CH12" s="341">
        <f t="shared" si="3"/>
        <v>0</v>
      </c>
      <c r="CI12" s="341">
        <f t="shared" si="3"/>
        <v>0</v>
      </c>
      <c r="CJ12" s="341">
        <f t="shared" si="3"/>
        <v>0</v>
      </c>
      <c r="CK12" s="341">
        <f t="shared" si="3"/>
        <v>0</v>
      </c>
      <c r="CL12" s="341">
        <f t="shared" si="3"/>
        <v>0</v>
      </c>
      <c r="CM12" s="341">
        <f t="shared" si="3"/>
        <v>0</v>
      </c>
      <c r="CN12" s="341">
        <f t="shared" si="3"/>
        <v>0</v>
      </c>
      <c r="CO12" s="341">
        <f t="shared" si="3"/>
        <v>0</v>
      </c>
      <c r="CP12" s="341">
        <f t="shared" si="3"/>
        <v>0</v>
      </c>
      <c r="CQ12" s="341">
        <f t="shared" si="3"/>
        <v>0</v>
      </c>
      <c r="CR12" s="341">
        <f t="shared" si="3"/>
        <v>0</v>
      </c>
      <c r="CS12" s="341">
        <f t="shared" si="3"/>
        <v>0</v>
      </c>
      <c r="CT12" s="341">
        <f t="shared" si="3"/>
        <v>0</v>
      </c>
      <c r="CU12" s="341">
        <f t="shared" si="3"/>
        <v>0</v>
      </c>
      <c r="CV12" s="341">
        <f t="shared" si="3"/>
        <v>0</v>
      </c>
      <c r="CW12" s="341">
        <f t="shared" ref="CW12:EB12" si="4">SUM(CW8:CW11)</f>
        <v>0</v>
      </c>
      <c r="CX12" s="341">
        <f t="shared" si="4"/>
        <v>0</v>
      </c>
      <c r="CY12" s="341">
        <f t="shared" si="4"/>
        <v>0</v>
      </c>
      <c r="CZ12" s="341">
        <f t="shared" si="4"/>
        <v>0</v>
      </c>
      <c r="DA12" s="341">
        <f t="shared" si="4"/>
        <v>0</v>
      </c>
      <c r="DB12" s="341">
        <f t="shared" si="4"/>
        <v>0</v>
      </c>
      <c r="DC12" s="341">
        <f t="shared" si="4"/>
        <v>0</v>
      </c>
      <c r="DD12" s="341">
        <f t="shared" si="4"/>
        <v>0</v>
      </c>
      <c r="DE12" s="341">
        <f t="shared" si="4"/>
        <v>0</v>
      </c>
      <c r="DF12" s="341">
        <f t="shared" si="4"/>
        <v>0</v>
      </c>
      <c r="DG12" s="341">
        <f t="shared" si="4"/>
        <v>0</v>
      </c>
      <c r="DH12" s="341">
        <f t="shared" si="4"/>
        <v>0</v>
      </c>
      <c r="DI12" s="341">
        <f t="shared" si="4"/>
        <v>0</v>
      </c>
      <c r="DJ12" s="341">
        <f t="shared" si="4"/>
        <v>0</v>
      </c>
      <c r="DK12" s="341">
        <f t="shared" si="4"/>
        <v>0</v>
      </c>
      <c r="DL12" s="341">
        <f t="shared" si="4"/>
        <v>0</v>
      </c>
      <c r="DM12" s="341">
        <f t="shared" si="4"/>
        <v>0</v>
      </c>
      <c r="DN12" s="341">
        <f t="shared" si="4"/>
        <v>0</v>
      </c>
      <c r="DO12" s="341">
        <f t="shared" si="4"/>
        <v>0</v>
      </c>
      <c r="DP12" s="341">
        <f t="shared" si="4"/>
        <v>3</v>
      </c>
      <c r="DQ12" s="341">
        <f t="shared" si="4"/>
        <v>195000</v>
      </c>
      <c r="DR12" s="341">
        <f t="shared" si="4"/>
        <v>0</v>
      </c>
      <c r="DS12" s="341">
        <f t="shared" si="4"/>
        <v>0</v>
      </c>
      <c r="DT12" s="341">
        <f t="shared" si="4"/>
        <v>2</v>
      </c>
      <c r="DU12" s="341">
        <f t="shared" si="4"/>
        <v>95000</v>
      </c>
      <c r="DV12" s="341">
        <f t="shared" si="4"/>
        <v>0</v>
      </c>
      <c r="DW12" s="341">
        <f t="shared" si="4"/>
        <v>0</v>
      </c>
      <c r="DX12" s="341">
        <f t="shared" si="4"/>
        <v>0</v>
      </c>
      <c r="DY12" s="341">
        <f t="shared" si="4"/>
        <v>0</v>
      </c>
      <c r="DZ12" s="341">
        <f t="shared" si="4"/>
        <v>0</v>
      </c>
      <c r="EA12" s="341">
        <f t="shared" si="4"/>
        <v>0</v>
      </c>
      <c r="EB12" s="341">
        <f t="shared" si="4"/>
        <v>0</v>
      </c>
      <c r="EC12" s="341">
        <f t="shared" ref="EC12:EK12" si="5">SUM(EC8:EC11)</f>
        <v>0</v>
      </c>
      <c r="ED12" s="341">
        <f t="shared" si="5"/>
        <v>1</v>
      </c>
      <c r="EE12" s="341">
        <f t="shared" si="5"/>
        <v>100000</v>
      </c>
      <c r="EF12" s="341">
        <f t="shared" si="5"/>
        <v>3</v>
      </c>
      <c r="EG12" s="341">
        <f t="shared" si="5"/>
        <v>195000</v>
      </c>
      <c r="EH12" s="341">
        <f t="shared" si="5"/>
        <v>2</v>
      </c>
      <c r="EI12" s="341">
        <f t="shared" si="5"/>
        <v>95000</v>
      </c>
      <c r="EJ12" s="341">
        <f t="shared" si="5"/>
        <v>1</v>
      </c>
      <c r="EK12" s="341">
        <f t="shared" si="5"/>
        <v>100000</v>
      </c>
      <c r="EL12" s="419"/>
      <c r="EM12" s="384"/>
      <c r="EN12" s="419"/>
      <c r="EO12" s="419"/>
      <c r="EP12" s="419"/>
      <c r="EQ12" s="419"/>
      <c r="ER12" s="419"/>
      <c r="ES12" s="419"/>
      <c r="ET12" s="419"/>
    </row>
    <row r="14" spans="1:150">
      <c r="G14">
        <f>G12-G10-G11</f>
        <v>95000</v>
      </c>
      <c r="H14">
        <f>100000*0.05</f>
        <v>5000</v>
      </c>
    </row>
    <row r="15" spans="1:150">
      <c r="H15">
        <f>100000-5000</f>
        <v>95000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17"/>
  <sheetViews>
    <sheetView topLeftCell="A13" workbookViewId="0">
      <selection activeCell="G17" sqref="G17"/>
    </sheetView>
  </sheetViews>
  <sheetFormatPr defaultRowHeight="15"/>
  <sheetData>
    <row r="1" spans="1:150" ht="18">
      <c r="A1" s="628" t="s">
        <v>1050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64"/>
      <c r="M1" s="465"/>
      <c r="N1" s="466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408"/>
      <c r="BS1" s="408"/>
      <c r="BT1" s="408"/>
      <c r="BU1" s="408"/>
      <c r="BV1" s="408"/>
      <c r="BW1" s="408"/>
      <c r="BX1" s="408"/>
      <c r="BY1" s="408"/>
      <c r="BZ1" s="408"/>
      <c r="CA1" s="408"/>
      <c r="CB1" s="408"/>
      <c r="CC1" s="408"/>
      <c r="CD1" s="408"/>
      <c r="CE1" s="408"/>
      <c r="CF1" s="408"/>
      <c r="CG1" s="408"/>
      <c r="CH1" s="408"/>
      <c r="CI1" s="408"/>
      <c r="CJ1" s="408"/>
      <c r="CK1" s="408"/>
      <c r="CL1" s="408"/>
      <c r="CM1" s="408"/>
      <c r="CN1" s="408"/>
      <c r="CO1" s="408"/>
      <c r="CP1" s="408"/>
      <c r="CQ1" s="408"/>
      <c r="CR1" s="408"/>
      <c r="CS1" s="408"/>
      <c r="CT1" s="408"/>
      <c r="CU1" s="408"/>
      <c r="CV1" s="408"/>
      <c r="CW1" s="408"/>
      <c r="CX1" s="408"/>
      <c r="CY1" s="408"/>
      <c r="CZ1" s="408"/>
      <c r="DA1" s="408"/>
      <c r="DB1" s="408"/>
      <c r="DC1" s="408"/>
      <c r="DD1" s="408"/>
      <c r="DE1" s="408"/>
      <c r="DF1" s="408"/>
      <c r="DG1" s="408"/>
      <c r="DH1" s="408"/>
      <c r="DI1" s="408"/>
      <c r="DJ1" s="408"/>
      <c r="DK1" s="408"/>
      <c r="DL1" s="408"/>
      <c r="DM1" s="408"/>
      <c r="DN1" s="408"/>
      <c r="DO1" s="408"/>
      <c r="DP1" s="628" t="s">
        <v>1051</v>
      </c>
      <c r="DQ1" s="628"/>
      <c r="DR1" s="628"/>
      <c r="DS1" s="628"/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408"/>
      <c r="EF1" s="408"/>
      <c r="EG1" s="408"/>
      <c r="EH1" s="408"/>
      <c r="EI1" s="408"/>
      <c r="EJ1" s="408"/>
      <c r="EK1" s="408"/>
      <c r="EL1" s="408"/>
      <c r="EM1" s="409"/>
      <c r="EN1" s="408"/>
      <c r="EO1" s="408"/>
      <c r="EP1" s="408"/>
      <c r="EQ1" s="408"/>
      <c r="ER1" s="408"/>
      <c r="ES1" s="408"/>
      <c r="ET1" s="408"/>
    </row>
    <row r="2" spans="1:150" ht="18">
      <c r="A2" s="633" t="s">
        <v>1204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464"/>
      <c r="M2" s="464"/>
      <c r="N2" s="467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8"/>
      <c r="AE2" s="464"/>
      <c r="AF2" s="464"/>
      <c r="AG2" s="464"/>
      <c r="AH2" s="464"/>
      <c r="AI2" s="464"/>
      <c r="AJ2" s="464"/>
      <c r="AK2" s="464"/>
      <c r="AL2" s="464"/>
      <c r="AM2" s="464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6"/>
      <c r="DQ2" s="415"/>
      <c r="DR2" s="415"/>
      <c r="DS2" s="415"/>
      <c r="DT2" s="443" t="s">
        <v>1093</v>
      </c>
      <c r="DU2" s="443"/>
      <c r="DV2" s="415"/>
      <c r="DW2" s="415"/>
      <c r="DX2" s="415"/>
      <c r="DY2" s="415"/>
      <c r="DZ2" s="415"/>
      <c r="EA2" s="415"/>
      <c r="EB2" s="415"/>
      <c r="EC2" s="415"/>
      <c r="ED2" s="415"/>
      <c r="EE2" s="415"/>
      <c r="EF2" s="415"/>
      <c r="EG2" s="415"/>
      <c r="EH2" s="415"/>
      <c r="EI2" s="415"/>
      <c r="EJ2" s="415"/>
      <c r="EK2" s="415"/>
      <c r="EL2" s="415"/>
      <c r="EM2" s="416"/>
      <c r="EN2" s="415"/>
      <c r="EO2" s="415"/>
      <c r="EP2" s="415"/>
      <c r="EQ2" s="415"/>
      <c r="ER2" s="415"/>
      <c r="ES2" s="415"/>
      <c r="ET2" s="415"/>
    </row>
    <row r="3" spans="1:150" ht="15.75">
      <c r="A3" s="634" t="s">
        <v>1053</v>
      </c>
      <c r="B3" s="636" t="s">
        <v>1094</v>
      </c>
      <c r="C3" s="636" t="s">
        <v>1054</v>
      </c>
      <c r="D3" s="636" t="s">
        <v>1055</v>
      </c>
      <c r="E3" s="636" t="s">
        <v>1278</v>
      </c>
      <c r="F3" s="636" t="s">
        <v>1169</v>
      </c>
      <c r="G3" s="636" t="s">
        <v>1170</v>
      </c>
      <c r="H3" s="636" t="s">
        <v>1057</v>
      </c>
      <c r="I3" s="636" t="s">
        <v>1297</v>
      </c>
      <c r="J3" s="636" t="s">
        <v>1058</v>
      </c>
      <c r="K3" s="639" t="s">
        <v>1280</v>
      </c>
      <c r="L3" s="636" t="s">
        <v>1281</v>
      </c>
      <c r="M3" s="636" t="s">
        <v>1282</v>
      </c>
      <c r="N3" s="640" t="s">
        <v>1298</v>
      </c>
      <c r="O3" s="641" t="s">
        <v>1063</v>
      </c>
      <c r="P3" s="641"/>
      <c r="Q3" s="641"/>
      <c r="R3" s="11"/>
      <c r="S3" s="642" t="s">
        <v>1065</v>
      </c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33"/>
      <c r="DP3" s="418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ht="25.5">
      <c r="A4" s="635"/>
      <c r="B4" s="637"/>
      <c r="C4" s="636"/>
      <c r="D4" s="637"/>
      <c r="E4" s="638"/>
      <c r="F4" s="636"/>
      <c r="G4" s="636"/>
      <c r="H4" s="638"/>
      <c r="I4" s="636"/>
      <c r="J4" s="636"/>
      <c r="K4" s="638"/>
      <c r="L4" s="636"/>
      <c r="M4" s="636"/>
      <c r="N4" s="640"/>
      <c r="O4" s="641"/>
      <c r="P4" s="641"/>
      <c r="Q4" s="641"/>
      <c r="R4" s="469"/>
      <c r="S4" s="639" t="s">
        <v>878</v>
      </c>
      <c r="T4" s="639"/>
      <c r="U4" s="639"/>
      <c r="V4" s="639"/>
      <c r="W4" s="639"/>
      <c r="X4" s="639"/>
      <c r="Y4" s="639" t="s">
        <v>1066</v>
      </c>
      <c r="Z4" s="639"/>
      <c r="AA4" s="639"/>
      <c r="AB4" s="639"/>
      <c r="AC4" s="639"/>
      <c r="AD4" s="639" t="s">
        <v>929</v>
      </c>
      <c r="AE4" s="639"/>
      <c r="AF4" s="639"/>
      <c r="AG4" s="639"/>
      <c r="AH4" s="639"/>
      <c r="AI4" s="639" t="s">
        <v>1067</v>
      </c>
      <c r="AJ4" s="639"/>
      <c r="AK4" s="639"/>
      <c r="AL4" s="639"/>
      <c r="AM4" s="639"/>
      <c r="AN4" s="639" t="s">
        <v>1068</v>
      </c>
      <c r="AO4" s="639"/>
      <c r="AP4" s="639"/>
      <c r="AQ4" s="639"/>
      <c r="AR4" s="639"/>
      <c r="AS4" s="639" t="s">
        <v>1069</v>
      </c>
      <c r="AT4" s="639"/>
      <c r="AU4" s="639"/>
      <c r="AV4" s="639"/>
      <c r="AW4" s="639"/>
      <c r="AX4" s="639" t="s">
        <v>1070</v>
      </c>
      <c r="AY4" s="639"/>
      <c r="AZ4" s="639"/>
      <c r="BA4" s="639"/>
      <c r="BB4" s="639"/>
      <c r="BC4" s="639" t="s">
        <v>1071</v>
      </c>
      <c r="BD4" s="639"/>
      <c r="BE4" s="639"/>
      <c r="BF4" s="639"/>
      <c r="BG4" s="639"/>
      <c r="BH4" s="639" t="s">
        <v>1072</v>
      </c>
      <c r="BI4" s="639"/>
      <c r="BJ4" s="639"/>
      <c r="BK4" s="639"/>
      <c r="BL4" s="639"/>
      <c r="BM4" s="639" t="s">
        <v>1073</v>
      </c>
      <c r="BN4" s="639"/>
      <c r="BO4" s="639"/>
      <c r="BP4" s="639"/>
      <c r="BQ4" s="639"/>
      <c r="BR4" s="639" t="s">
        <v>1074</v>
      </c>
      <c r="BS4" s="639"/>
      <c r="BT4" s="639"/>
      <c r="BU4" s="639"/>
      <c r="BV4" s="639"/>
      <c r="BW4" s="639" t="s">
        <v>1075</v>
      </c>
      <c r="BX4" s="639"/>
      <c r="BY4" s="639"/>
      <c r="BZ4" s="639"/>
      <c r="CA4" s="639"/>
      <c r="CB4" s="639" t="s">
        <v>1076</v>
      </c>
      <c r="CC4" s="639"/>
      <c r="CD4" s="639"/>
      <c r="CE4" s="639"/>
      <c r="CF4" s="639"/>
      <c r="CG4" s="639" t="s">
        <v>1077</v>
      </c>
      <c r="CH4" s="639"/>
      <c r="CI4" s="639"/>
      <c r="CJ4" s="639"/>
      <c r="CK4" s="639"/>
      <c r="CL4" s="639" t="s">
        <v>1078</v>
      </c>
      <c r="CM4" s="639"/>
      <c r="CN4" s="639"/>
      <c r="CO4" s="639"/>
      <c r="CP4" s="639"/>
      <c r="CQ4" s="639" t="s">
        <v>1079</v>
      </c>
      <c r="CR4" s="639"/>
      <c r="CS4" s="639"/>
      <c r="CT4" s="639"/>
      <c r="CU4" s="639"/>
      <c r="CV4" s="639" t="s">
        <v>1080</v>
      </c>
      <c r="CW4" s="639"/>
      <c r="CX4" s="639"/>
      <c r="CY4" s="639"/>
      <c r="CZ4" s="639"/>
      <c r="DA4" s="639" t="s">
        <v>1081</v>
      </c>
      <c r="DB4" s="639"/>
      <c r="DC4" s="639"/>
      <c r="DD4" s="639"/>
      <c r="DE4" s="639"/>
      <c r="DF4" s="639" t="s">
        <v>1082</v>
      </c>
      <c r="DG4" s="639"/>
      <c r="DH4" s="639"/>
      <c r="DI4" s="639"/>
      <c r="DJ4" s="639"/>
      <c r="DK4" s="639" t="s">
        <v>1083</v>
      </c>
      <c r="DL4" s="639"/>
      <c r="DM4" s="639"/>
      <c r="DN4" s="639"/>
      <c r="DO4" s="639"/>
      <c r="DP4" s="627" t="s">
        <v>1084</v>
      </c>
      <c r="DQ4" s="627"/>
      <c r="DR4" s="627"/>
      <c r="DS4" s="627"/>
      <c r="DT4" s="627" t="s">
        <v>1102</v>
      </c>
      <c r="DU4" s="627"/>
      <c r="DV4" s="627"/>
      <c r="DW4" s="627"/>
      <c r="DX4" s="627"/>
      <c r="DY4" s="627"/>
      <c r="DZ4" s="627"/>
      <c r="EA4" s="627"/>
      <c r="EB4" s="627"/>
      <c r="EC4" s="627"/>
      <c r="ED4" s="627"/>
      <c r="EE4" s="627"/>
      <c r="EF4" s="420"/>
      <c r="EG4" s="420"/>
      <c r="EH4" s="420"/>
      <c r="EI4" s="444" t="s">
        <v>1207</v>
      </c>
      <c r="EJ4" s="420"/>
      <c r="EK4" s="420" t="s">
        <v>1208</v>
      </c>
      <c r="EL4" s="420"/>
      <c r="EM4" s="420" t="s">
        <v>1104</v>
      </c>
      <c r="EN4" s="420"/>
      <c r="EO4" s="420"/>
      <c r="EP4" s="420"/>
      <c r="EQ4" s="420"/>
      <c r="ER4" s="420"/>
      <c r="ES4" s="420"/>
      <c r="ET4" s="420"/>
    </row>
    <row r="5" spans="1:150" ht="25.5">
      <c r="A5" s="635"/>
      <c r="B5" s="637"/>
      <c r="C5" s="636"/>
      <c r="D5" s="637"/>
      <c r="E5" s="638"/>
      <c r="F5" s="636"/>
      <c r="G5" s="636"/>
      <c r="H5" s="638"/>
      <c r="I5" s="636"/>
      <c r="J5" s="636"/>
      <c r="K5" s="638"/>
      <c r="L5" s="636"/>
      <c r="M5" s="636"/>
      <c r="N5" s="640"/>
      <c r="O5" s="470" t="s">
        <v>1085</v>
      </c>
      <c r="P5" s="469" t="s">
        <v>1086</v>
      </c>
      <c r="Q5" s="469" t="s">
        <v>1087</v>
      </c>
      <c r="R5" s="469" t="s">
        <v>1169</v>
      </c>
      <c r="S5" s="471" t="s">
        <v>1209</v>
      </c>
      <c r="T5" s="471" t="s">
        <v>1089</v>
      </c>
      <c r="U5" s="472" t="s">
        <v>1168</v>
      </c>
      <c r="V5" s="472" t="s">
        <v>1087</v>
      </c>
      <c r="W5" s="472" t="s">
        <v>1169</v>
      </c>
      <c r="X5" s="469" t="s">
        <v>1085</v>
      </c>
      <c r="Y5" s="471" t="s">
        <v>1089</v>
      </c>
      <c r="Z5" s="472" t="s">
        <v>1168</v>
      </c>
      <c r="AA5" s="472" t="s">
        <v>1087</v>
      </c>
      <c r="AB5" s="472" t="s">
        <v>1169</v>
      </c>
      <c r="AC5" s="469" t="s">
        <v>1085</v>
      </c>
      <c r="AD5" s="471" t="s">
        <v>1089</v>
      </c>
      <c r="AE5" s="472" t="s">
        <v>1210</v>
      </c>
      <c r="AF5" s="472" t="s">
        <v>1087</v>
      </c>
      <c r="AG5" s="472" t="s">
        <v>1169</v>
      </c>
      <c r="AH5" s="469" t="s">
        <v>1085</v>
      </c>
      <c r="AI5" s="471" t="s">
        <v>1089</v>
      </c>
      <c r="AJ5" s="472" t="s">
        <v>1210</v>
      </c>
      <c r="AK5" s="472" t="s">
        <v>1087</v>
      </c>
      <c r="AL5" s="472" t="s">
        <v>1169</v>
      </c>
      <c r="AM5" s="469" t="s">
        <v>1085</v>
      </c>
      <c r="AN5" s="471" t="s">
        <v>1089</v>
      </c>
      <c r="AO5" s="472" t="s">
        <v>1210</v>
      </c>
      <c r="AP5" s="472" t="s">
        <v>1087</v>
      </c>
      <c r="AQ5" s="472" t="s">
        <v>1169</v>
      </c>
      <c r="AR5" s="469" t="s">
        <v>1085</v>
      </c>
      <c r="AS5" s="471" t="s">
        <v>1089</v>
      </c>
      <c r="AT5" s="472" t="s">
        <v>1210</v>
      </c>
      <c r="AU5" s="472" t="s">
        <v>1087</v>
      </c>
      <c r="AV5" s="472" t="s">
        <v>1169</v>
      </c>
      <c r="AW5" s="469" t="s">
        <v>1085</v>
      </c>
      <c r="AX5" s="471" t="s">
        <v>1089</v>
      </c>
      <c r="AY5" s="472" t="s">
        <v>1210</v>
      </c>
      <c r="AZ5" s="472" t="s">
        <v>1087</v>
      </c>
      <c r="BA5" s="472" t="s">
        <v>1169</v>
      </c>
      <c r="BB5" s="469" t="s">
        <v>1085</v>
      </c>
      <c r="BC5" s="471" t="s">
        <v>1089</v>
      </c>
      <c r="BD5" s="472" t="s">
        <v>1210</v>
      </c>
      <c r="BE5" s="472" t="s">
        <v>1087</v>
      </c>
      <c r="BF5" s="472" t="s">
        <v>1169</v>
      </c>
      <c r="BG5" s="469" t="s">
        <v>1085</v>
      </c>
      <c r="BH5" s="471" t="s">
        <v>1089</v>
      </c>
      <c r="BI5" s="472" t="s">
        <v>1210</v>
      </c>
      <c r="BJ5" s="472" t="s">
        <v>1087</v>
      </c>
      <c r="BK5" s="472" t="s">
        <v>1169</v>
      </c>
      <c r="BL5" s="469" t="s">
        <v>1085</v>
      </c>
      <c r="BM5" s="471" t="s">
        <v>1089</v>
      </c>
      <c r="BN5" s="472" t="s">
        <v>1210</v>
      </c>
      <c r="BO5" s="472" t="s">
        <v>1087</v>
      </c>
      <c r="BP5" s="472" t="s">
        <v>1169</v>
      </c>
      <c r="BQ5" s="469" t="s">
        <v>1085</v>
      </c>
      <c r="BR5" s="471" t="s">
        <v>1089</v>
      </c>
      <c r="BS5" s="472" t="s">
        <v>1210</v>
      </c>
      <c r="BT5" s="472" t="s">
        <v>1087</v>
      </c>
      <c r="BU5" s="472" t="s">
        <v>1169</v>
      </c>
      <c r="BV5" s="469" t="s">
        <v>1085</v>
      </c>
      <c r="BW5" s="471" t="s">
        <v>1089</v>
      </c>
      <c r="BX5" s="472" t="s">
        <v>1210</v>
      </c>
      <c r="BY5" s="472" t="s">
        <v>1087</v>
      </c>
      <c r="BZ5" s="472" t="s">
        <v>1169</v>
      </c>
      <c r="CA5" s="469" t="s">
        <v>1085</v>
      </c>
      <c r="CB5" s="471" t="s">
        <v>1089</v>
      </c>
      <c r="CC5" s="472" t="s">
        <v>1210</v>
      </c>
      <c r="CD5" s="472" t="s">
        <v>1087</v>
      </c>
      <c r="CE5" s="472" t="s">
        <v>1169</v>
      </c>
      <c r="CF5" s="469" t="s">
        <v>1085</v>
      </c>
      <c r="CG5" s="471" t="s">
        <v>1089</v>
      </c>
      <c r="CH5" s="472" t="s">
        <v>1210</v>
      </c>
      <c r="CI5" s="472" t="s">
        <v>1087</v>
      </c>
      <c r="CJ5" s="472" t="s">
        <v>1169</v>
      </c>
      <c r="CK5" s="469" t="s">
        <v>1085</v>
      </c>
      <c r="CL5" s="471" t="s">
        <v>1089</v>
      </c>
      <c r="CM5" s="472" t="s">
        <v>1210</v>
      </c>
      <c r="CN5" s="472" t="s">
        <v>1087</v>
      </c>
      <c r="CO5" s="472" t="s">
        <v>1169</v>
      </c>
      <c r="CP5" s="469" t="s">
        <v>1085</v>
      </c>
      <c r="CQ5" s="471" t="s">
        <v>1089</v>
      </c>
      <c r="CR5" s="472" t="s">
        <v>1210</v>
      </c>
      <c r="CS5" s="472" t="s">
        <v>1087</v>
      </c>
      <c r="CT5" s="472" t="s">
        <v>1169</v>
      </c>
      <c r="CU5" s="469" t="s">
        <v>1085</v>
      </c>
      <c r="CV5" s="471" t="s">
        <v>1089</v>
      </c>
      <c r="CW5" s="472" t="s">
        <v>1210</v>
      </c>
      <c r="CX5" s="472" t="s">
        <v>1087</v>
      </c>
      <c r="CY5" s="472" t="s">
        <v>1169</v>
      </c>
      <c r="CZ5" s="469" t="s">
        <v>1085</v>
      </c>
      <c r="DA5" s="471" t="s">
        <v>1089</v>
      </c>
      <c r="DB5" s="472" t="s">
        <v>1210</v>
      </c>
      <c r="DC5" s="472" t="s">
        <v>1087</v>
      </c>
      <c r="DD5" s="472" t="s">
        <v>1169</v>
      </c>
      <c r="DE5" s="469" t="s">
        <v>1085</v>
      </c>
      <c r="DF5" s="471" t="s">
        <v>1089</v>
      </c>
      <c r="DG5" s="472" t="s">
        <v>1210</v>
      </c>
      <c r="DH5" s="472" t="s">
        <v>1087</v>
      </c>
      <c r="DI5" s="472" t="s">
        <v>1169</v>
      </c>
      <c r="DJ5" s="469" t="s">
        <v>1085</v>
      </c>
      <c r="DK5" s="471" t="s">
        <v>1089</v>
      </c>
      <c r="DL5" s="472" t="s">
        <v>1210</v>
      </c>
      <c r="DM5" s="472" t="s">
        <v>1087</v>
      </c>
      <c r="DN5" s="472" t="s">
        <v>1169</v>
      </c>
      <c r="DO5" s="473" t="s">
        <v>1085</v>
      </c>
      <c r="DP5" s="418" t="s">
        <v>32</v>
      </c>
      <c r="DQ5" s="423" t="s">
        <v>1091</v>
      </c>
      <c r="DR5" s="423" t="s">
        <v>40</v>
      </c>
      <c r="DS5" s="423" t="s">
        <v>1091</v>
      </c>
      <c r="DT5" s="424" t="s">
        <v>1105</v>
      </c>
      <c r="DU5" s="423" t="s">
        <v>1091</v>
      </c>
      <c r="DV5" s="424" t="s">
        <v>1106</v>
      </c>
      <c r="DW5" s="423" t="s">
        <v>1091</v>
      </c>
      <c r="DX5" s="424" t="s">
        <v>1107</v>
      </c>
      <c r="DY5" s="423" t="s">
        <v>1091</v>
      </c>
      <c r="DZ5" s="424" t="s">
        <v>1108</v>
      </c>
      <c r="EA5" s="423" t="s">
        <v>1091</v>
      </c>
      <c r="EB5" s="424" t="s">
        <v>1109</v>
      </c>
      <c r="EC5" s="423" t="s">
        <v>1091</v>
      </c>
      <c r="ED5" s="424" t="s">
        <v>1110</v>
      </c>
      <c r="EE5" s="423" t="s">
        <v>1091</v>
      </c>
      <c r="EF5" s="425" t="s">
        <v>1111</v>
      </c>
      <c r="EG5" s="425" t="s">
        <v>1111</v>
      </c>
      <c r="EH5" s="86" t="s">
        <v>1187</v>
      </c>
      <c r="EI5" s="86" t="s">
        <v>1091</v>
      </c>
      <c r="EJ5" s="86" t="s">
        <v>1188</v>
      </c>
      <c r="EK5" s="86" t="s">
        <v>1091</v>
      </c>
      <c r="EL5" s="86"/>
      <c r="EM5" s="433" t="s">
        <v>31</v>
      </c>
      <c r="EN5" s="433" t="s">
        <v>1114</v>
      </c>
      <c r="EO5" s="433" t="s">
        <v>1115</v>
      </c>
      <c r="EP5" s="433" t="s">
        <v>1114</v>
      </c>
      <c r="EQ5" s="433" t="s">
        <v>79</v>
      </c>
      <c r="ER5" s="433" t="s">
        <v>1114</v>
      </c>
      <c r="ES5" s="433" t="s">
        <v>1116</v>
      </c>
      <c r="ET5" s="433" t="s">
        <v>1117</v>
      </c>
    </row>
    <row r="6" spans="1:150">
      <c r="A6" s="426">
        <v>1</v>
      </c>
      <c r="B6" s="427">
        <v>2</v>
      </c>
      <c r="C6" s="427"/>
      <c r="D6" s="427">
        <v>3</v>
      </c>
      <c r="E6" s="428">
        <v>4</v>
      </c>
      <c r="F6" s="428">
        <v>5</v>
      </c>
      <c r="G6" s="428">
        <v>6</v>
      </c>
      <c r="H6" s="428">
        <v>5</v>
      </c>
      <c r="I6" s="428"/>
      <c r="J6" s="428">
        <v>6</v>
      </c>
      <c r="K6" s="428">
        <v>7</v>
      </c>
      <c r="L6" s="428">
        <v>8</v>
      </c>
      <c r="M6" s="428"/>
      <c r="N6" s="480">
        <v>9</v>
      </c>
      <c r="O6" s="428">
        <v>10</v>
      </c>
      <c r="P6" s="428"/>
      <c r="Q6" s="428"/>
      <c r="R6" s="428">
        <v>11</v>
      </c>
      <c r="S6" s="428">
        <v>6</v>
      </c>
      <c r="T6" s="428">
        <v>7</v>
      </c>
      <c r="U6" s="428">
        <v>8</v>
      </c>
      <c r="V6" s="428">
        <v>9</v>
      </c>
      <c r="W6" s="428"/>
      <c r="X6" s="428">
        <v>10</v>
      </c>
      <c r="Y6" s="428">
        <v>11</v>
      </c>
      <c r="Z6" s="428">
        <v>12</v>
      </c>
      <c r="AA6" s="428">
        <v>13</v>
      </c>
      <c r="AB6" s="428"/>
      <c r="AC6" s="428">
        <v>14</v>
      </c>
      <c r="AD6" s="428">
        <v>15</v>
      </c>
      <c r="AE6" s="428">
        <v>16</v>
      </c>
      <c r="AF6" s="428">
        <v>17</v>
      </c>
      <c r="AG6" s="428"/>
      <c r="AH6" s="428">
        <v>18</v>
      </c>
      <c r="AI6" s="428">
        <v>19</v>
      </c>
      <c r="AJ6" s="428">
        <v>20</v>
      </c>
      <c r="AK6" s="428">
        <v>21</v>
      </c>
      <c r="AL6" s="428"/>
      <c r="AM6" s="428">
        <v>22</v>
      </c>
      <c r="AN6" s="428">
        <v>19</v>
      </c>
      <c r="AO6" s="428">
        <v>20</v>
      </c>
      <c r="AP6" s="428">
        <v>21</v>
      </c>
      <c r="AQ6" s="428"/>
      <c r="AR6" s="428">
        <v>22</v>
      </c>
      <c r="AS6" s="428">
        <v>19</v>
      </c>
      <c r="AT6" s="428">
        <v>20</v>
      </c>
      <c r="AU6" s="428">
        <v>21</v>
      </c>
      <c r="AV6" s="428"/>
      <c r="AW6" s="428">
        <v>22</v>
      </c>
      <c r="AX6" s="428">
        <v>19</v>
      </c>
      <c r="AY6" s="428">
        <v>20</v>
      </c>
      <c r="AZ6" s="428">
        <v>21</v>
      </c>
      <c r="BA6" s="428"/>
      <c r="BB6" s="428">
        <v>22</v>
      </c>
      <c r="BC6" s="428">
        <v>19</v>
      </c>
      <c r="BD6" s="428">
        <v>20</v>
      </c>
      <c r="BE6" s="428">
        <v>21</v>
      </c>
      <c r="BF6" s="428"/>
      <c r="BG6" s="428">
        <v>22</v>
      </c>
      <c r="BH6" s="428">
        <v>19</v>
      </c>
      <c r="BI6" s="428">
        <v>20</v>
      </c>
      <c r="BJ6" s="428">
        <v>21</v>
      </c>
      <c r="BK6" s="428"/>
      <c r="BL6" s="428">
        <v>22</v>
      </c>
      <c r="BM6" s="428">
        <v>19</v>
      </c>
      <c r="BN6" s="428">
        <v>20</v>
      </c>
      <c r="BO6" s="428">
        <v>21</v>
      </c>
      <c r="BP6" s="428"/>
      <c r="BQ6" s="428">
        <v>22</v>
      </c>
      <c r="BR6" s="428">
        <v>19</v>
      </c>
      <c r="BS6" s="428">
        <v>20</v>
      </c>
      <c r="BT6" s="428">
        <v>21</v>
      </c>
      <c r="BU6" s="428"/>
      <c r="BV6" s="428">
        <v>22</v>
      </c>
      <c r="BW6" s="428">
        <v>19</v>
      </c>
      <c r="BX6" s="428">
        <v>20</v>
      </c>
      <c r="BY6" s="428">
        <v>21</v>
      </c>
      <c r="BZ6" s="428"/>
      <c r="CA6" s="428">
        <v>22</v>
      </c>
      <c r="CB6" s="428">
        <v>19</v>
      </c>
      <c r="CC6" s="428">
        <v>20</v>
      </c>
      <c r="CD6" s="428">
        <v>21</v>
      </c>
      <c r="CE6" s="428"/>
      <c r="CF6" s="428">
        <v>22</v>
      </c>
      <c r="CG6" s="428">
        <v>19</v>
      </c>
      <c r="CH6" s="428">
        <v>20</v>
      </c>
      <c r="CI6" s="428">
        <v>21</v>
      </c>
      <c r="CJ6" s="428"/>
      <c r="CK6" s="428">
        <v>22</v>
      </c>
      <c r="CL6" s="428">
        <v>19</v>
      </c>
      <c r="CM6" s="428">
        <v>20</v>
      </c>
      <c r="CN6" s="428">
        <v>21</v>
      </c>
      <c r="CO6" s="428"/>
      <c r="CP6" s="428">
        <v>22</v>
      </c>
      <c r="CQ6" s="428">
        <v>19</v>
      </c>
      <c r="CR6" s="428">
        <v>20</v>
      </c>
      <c r="CS6" s="428">
        <v>21</v>
      </c>
      <c r="CT6" s="428"/>
      <c r="CU6" s="428">
        <v>22</v>
      </c>
      <c r="CV6" s="428">
        <v>19</v>
      </c>
      <c r="CW6" s="428">
        <v>20</v>
      </c>
      <c r="CX6" s="428">
        <v>21</v>
      </c>
      <c r="CY6" s="428"/>
      <c r="CZ6" s="428">
        <v>22</v>
      </c>
      <c r="DA6" s="428">
        <v>19</v>
      </c>
      <c r="DB6" s="428">
        <v>20</v>
      </c>
      <c r="DC6" s="428">
        <v>21</v>
      </c>
      <c r="DD6" s="428"/>
      <c r="DE6" s="428">
        <v>22</v>
      </c>
      <c r="DF6" s="428">
        <v>19</v>
      </c>
      <c r="DG6" s="428">
        <v>20</v>
      </c>
      <c r="DH6" s="428">
        <v>21</v>
      </c>
      <c r="DI6" s="428"/>
      <c r="DJ6" s="428">
        <v>22</v>
      </c>
      <c r="DK6" s="428">
        <v>19</v>
      </c>
      <c r="DL6" s="428">
        <v>20</v>
      </c>
      <c r="DM6" s="428">
        <v>21</v>
      </c>
      <c r="DN6" s="428"/>
      <c r="DO6" s="430">
        <v>22</v>
      </c>
      <c r="DP6" s="418">
        <v>8</v>
      </c>
      <c r="DQ6" s="431">
        <v>9</v>
      </c>
      <c r="DR6" s="431">
        <v>10</v>
      </c>
      <c r="DS6" s="431">
        <v>11</v>
      </c>
      <c r="DT6" s="431">
        <v>12</v>
      </c>
      <c r="DU6" s="431">
        <v>13</v>
      </c>
      <c r="DV6" s="431">
        <v>14</v>
      </c>
      <c r="DW6" s="431">
        <v>15</v>
      </c>
      <c r="DX6" s="431">
        <v>16</v>
      </c>
      <c r="DY6" s="431">
        <v>17</v>
      </c>
      <c r="DZ6" s="431">
        <v>18</v>
      </c>
      <c r="EA6" s="431">
        <v>19</v>
      </c>
      <c r="EB6" s="431">
        <v>20</v>
      </c>
      <c r="EC6" s="431">
        <v>21</v>
      </c>
      <c r="ED6" s="431">
        <v>22</v>
      </c>
      <c r="EE6" s="431">
        <v>23</v>
      </c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ht="51.75" thickBot="1">
      <c r="A7" s="357"/>
      <c r="B7" s="445" t="s">
        <v>1299</v>
      </c>
      <c r="C7" s="445"/>
      <c r="D7" s="420"/>
      <c r="E7" s="314"/>
      <c r="F7" s="314"/>
      <c r="G7" s="314"/>
      <c r="H7" s="314"/>
      <c r="I7" s="446">
        <f t="shared" ref="I7:I12" si="0">SUM(J7-G7/20)</f>
        <v>0</v>
      </c>
      <c r="J7" s="315">
        <f t="shared" ref="J7:J12" si="1">SUM((G7*6*21)/(8*20*100))+(G7/20)</f>
        <v>0</v>
      </c>
      <c r="K7" s="314"/>
      <c r="L7" s="370"/>
      <c r="M7" s="446">
        <f t="shared" ref="M7:M16" si="2">SUM(L7*I7)</f>
        <v>0</v>
      </c>
      <c r="N7" s="315">
        <f t="shared" ref="N7:N16" si="3">SUM(L7*J7)</f>
        <v>0</v>
      </c>
      <c r="O7" s="314"/>
      <c r="P7" s="314"/>
      <c r="Q7" s="314"/>
      <c r="R7" s="315" t="s">
        <v>73</v>
      </c>
      <c r="S7" s="314"/>
      <c r="T7" s="314"/>
      <c r="U7" s="314"/>
      <c r="V7" s="314"/>
      <c r="W7" s="314"/>
      <c r="X7" s="319"/>
      <c r="Y7" s="314"/>
      <c r="Z7" s="314"/>
      <c r="AA7" s="320"/>
      <c r="AB7" s="320"/>
      <c r="AC7" s="319"/>
      <c r="AD7" s="314"/>
      <c r="AE7" s="314"/>
      <c r="AF7" s="320"/>
      <c r="AG7" s="320"/>
      <c r="AH7" s="319"/>
      <c r="AI7" s="314"/>
      <c r="AJ7" s="314"/>
      <c r="AK7" s="320"/>
      <c r="AL7" s="320"/>
      <c r="AM7" s="319"/>
      <c r="AN7" s="314"/>
      <c r="AO7" s="314"/>
      <c r="AP7" s="341"/>
      <c r="AQ7" s="341"/>
      <c r="AR7" s="314"/>
      <c r="AS7" s="314"/>
      <c r="AT7" s="314"/>
      <c r="AU7" s="341"/>
      <c r="AV7" s="341"/>
      <c r="AW7" s="314"/>
      <c r="AX7" s="314"/>
      <c r="AY7" s="314"/>
      <c r="AZ7" s="341"/>
      <c r="BA7" s="341"/>
      <c r="BB7" s="314"/>
      <c r="BC7" s="314"/>
      <c r="BD7" s="314"/>
      <c r="BE7" s="341"/>
      <c r="BF7" s="341"/>
      <c r="BG7" s="314"/>
      <c r="BH7" s="314"/>
      <c r="BI7" s="314"/>
      <c r="BJ7" s="341"/>
      <c r="BK7" s="341"/>
      <c r="BL7" s="314"/>
      <c r="BM7" s="314"/>
      <c r="BN7" s="314"/>
      <c r="BO7" s="341"/>
      <c r="BP7" s="341"/>
      <c r="BQ7" s="314"/>
      <c r="BR7" s="314"/>
      <c r="BS7" s="314"/>
      <c r="BT7" s="341"/>
      <c r="BU7" s="341"/>
      <c r="BV7" s="314"/>
      <c r="BW7" s="314"/>
      <c r="BX7" s="314"/>
      <c r="BY7" s="341"/>
      <c r="BZ7" s="341"/>
      <c r="CA7" s="314"/>
      <c r="CB7" s="314"/>
      <c r="CC7" s="314"/>
      <c r="CD7" s="341"/>
      <c r="CE7" s="341"/>
      <c r="CF7" s="314"/>
      <c r="CG7" s="314"/>
      <c r="CH7" s="314"/>
      <c r="CI7" s="341"/>
      <c r="CJ7" s="341"/>
      <c r="CK7" s="314"/>
      <c r="CL7" s="314"/>
      <c r="CM7" s="314"/>
      <c r="CN7" s="341"/>
      <c r="CO7" s="341"/>
      <c r="CP7" s="314"/>
      <c r="CQ7" s="314"/>
      <c r="CR7" s="314"/>
      <c r="CS7" s="341"/>
      <c r="CT7" s="341"/>
      <c r="CU7" s="314"/>
      <c r="CV7" s="314"/>
      <c r="CW7" s="314"/>
      <c r="CX7" s="341"/>
      <c r="CY7" s="341"/>
      <c r="CZ7" s="314"/>
      <c r="DA7" s="314"/>
      <c r="DB7" s="314"/>
      <c r="DC7" s="341"/>
      <c r="DD7" s="341"/>
      <c r="DE7" s="314"/>
      <c r="DF7" s="314"/>
      <c r="DG7" s="314"/>
      <c r="DH7" s="341"/>
      <c r="DI7" s="341"/>
      <c r="DJ7" s="314"/>
      <c r="DK7" s="314"/>
      <c r="DL7" s="314"/>
      <c r="DM7" s="341"/>
      <c r="DN7" s="341"/>
      <c r="DO7" s="377"/>
      <c r="DP7" s="32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433"/>
      <c r="EI7" s="433"/>
      <c r="EJ7" s="433"/>
      <c r="EK7" s="433"/>
      <c r="EL7" s="86"/>
      <c r="EM7" s="86"/>
      <c r="EN7" s="86"/>
      <c r="EO7" s="86"/>
      <c r="EP7" s="86"/>
      <c r="EQ7" s="86"/>
      <c r="ER7" s="86"/>
      <c r="ES7" s="86"/>
      <c r="ET7" s="86"/>
    </row>
    <row r="8" spans="1:150" ht="111" thickBot="1">
      <c r="A8" s="447">
        <v>1</v>
      </c>
      <c r="B8" s="481" t="s">
        <v>1300</v>
      </c>
      <c r="C8" s="482" t="s">
        <v>1301</v>
      </c>
      <c r="D8" s="448" t="s">
        <v>1302</v>
      </c>
      <c r="E8" s="456">
        <v>42500</v>
      </c>
      <c r="F8" s="456">
        <v>5000</v>
      </c>
      <c r="G8" s="373">
        <f t="shared" ref="G8:G16" si="4">SUM(E8:F8)</f>
        <v>47500</v>
      </c>
      <c r="H8" s="314"/>
      <c r="I8" s="446">
        <f t="shared" si="0"/>
        <v>374.0625</v>
      </c>
      <c r="J8" s="315">
        <f t="shared" si="1"/>
        <v>2749.0625</v>
      </c>
      <c r="K8" s="474" t="s">
        <v>1303</v>
      </c>
      <c r="L8" s="370">
        <v>2</v>
      </c>
      <c r="M8" s="446">
        <f t="shared" si="2"/>
        <v>748.125</v>
      </c>
      <c r="N8" s="315">
        <f t="shared" si="3"/>
        <v>5498.125</v>
      </c>
      <c r="O8" s="314">
        <f t="shared" ref="O8:O14" si="5">SUM(P8:Q8)</f>
        <v>0</v>
      </c>
      <c r="P8" s="314">
        <f t="shared" ref="P8:R16" si="6">SUM(U8,Z8,AE8,AJ8,AO8,AT8,AY8,BD8,BI8,BN8,BS8,BX8,CC8,CH8,CM8,CR8,CW8,DB8,DG8,DL8)</f>
        <v>0</v>
      </c>
      <c r="Q8" s="314">
        <f t="shared" si="6"/>
        <v>0</v>
      </c>
      <c r="R8" s="314">
        <f t="shared" si="6"/>
        <v>0</v>
      </c>
      <c r="S8" s="458" t="s">
        <v>1304</v>
      </c>
      <c r="T8" s="314"/>
      <c r="U8" s="314"/>
      <c r="V8" s="314"/>
      <c r="W8" s="314"/>
      <c r="X8" s="320">
        <f t="shared" ref="X8:X15" si="7">SUM(U8:W8)</f>
        <v>0</v>
      </c>
      <c r="Y8" s="314"/>
      <c r="Z8" s="314"/>
      <c r="AA8" s="320"/>
      <c r="AB8" s="320"/>
      <c r="AC8" s="319"/>
      <c r="AD8" s="314"/>
      <c r="AE8" s="314"/>
      <c r="AF8" s="320"/>
      <c r="AG8" s="320"/>
      <c r="AH8" s="319"/>
      <c r="AI8" s="314"/>
      <c r="AJ8" s="314"/>
      <c r="AK8" s="320"/>
      <c r="AL8" s="320"/>
      <c r="AM8" s="319"/>
      <c r="AN8" s="314"/>
      <c r="AO8" s="314"/>
      <c r="AP8" s="341"/>
      <c r="AQ8" s="341"/>
      <c r="AR8" s="314"/>
      <c r="AS8" s="314"/>
      <c r="AT8" s="314"/>
      <c r="AU8" s="341"/>
      <c r="AV8" s="341"/>
      <c r="AW8" s="314"/>
      <c r="AX8" s="314"/>
      <c r="AY8" s="314"/>
      <c r="AZ8" s="341"/>
      <c r="BA8" s="341"/>
      <c r="BB8" s="314"/>
      <c r="BC8" s="314"/>
      <c r="BD8" s="314"/>
      <c r="BE8" s="341"/>
      <c r="BF8" s="341"/>
      <c r="BG8" s="314"/>
      <c r="BH8" s="314"/>
      <c r="BI8" s="314"/>
      <c r="BJ8" s="341"/>
      <c r="BK8" s="341"/>
      <c r="BL8" s="314"/>
      <c r="BM8" s="314"/>
      <c r="BN8" s="314"/>
      <c r="BO8" s="341"/>
      <c r="BP8" s="341"/>
      <c r="BQ8" s="314"/>
      <c r="BR8" s="314"/>
      <c r="BS8" s="314"/>
      <c r="BT8" s="341"/>
      <c r="BU8" s="341"/>
      <c r="BV8" s="314"/>
      <c r="BW8" s="314"/>
      <c r="BX8" s="314"/>
      <c r="BY8" s="341"/>
      <c r="BZ8" s="341"/>
      <c r="CA8" s="314"/>
      <c r="CB8" s="314"/>
      <c r="CC8" s="314"/>
      <c r="CD8" s="341"/>
      <c r="CE8" s="341"/>
      <c r="CF8" s="314"/>
      <c r="CG8" s="314"/>
      <c r="CH8" s="314"/>
      <c r="CI8" s="341"/>
      <c r="CJ8" s="341"/>
      <c r="CK8" s="314"/>
      <c r="CL8" s="314"/>
      <c r="CM8" s="314"/>
      <c r="CN8" s="341"/>
      <c r="CO8" s="341"/>
      <c r="CP8" s="314"/>
      <c r="CQ8" s="314"/>
      <c r="CR8" s="314"/>
      <c r="CS8" s="341"/>
      <c r="CT8" s="341"/>
      <c r="CU8" s="314"/>
      <c r="CV8" s="314"/>
      <c r="CW8" s="314"/>
      <c r="CX8" s="341"/>
      <c r="CY8" s="341"/>
      <c r="CZ8" s="314"/>
      <c r="DA8" s="314"/>
      <c r="DB8" s="314"/>
      <c r="DC8" s="341"/>
      <c r="DD8" s="341"/>
      <c r="DE8" s="314"/>
      <c r="DF8" s="314"/>
      <c r="DG8" s="314"/>
      <c r="DH8" s="341"/>
      <c r="DI8" s="341"/>
      <c r="DJ8" s="314"/>
      <c r="DK8" s="314"/>
      <c r="DL8" s="314"/>
      <c r="DM8" s="341"/>
      <c r="DN8" s="341"/>
      <c r="DO8" s="377"/>
      <c r="DP8" s="324">
        <v>1</v>
      </c>
      <c r="DQ8" s="314">
        <v>47500</v>
      </c>
      <c r="DR8" s="314"/>
      <c r="DS8" s="314"/>
      <c r="DT8" s="314"/>
      <c r="DU8" s="314"/>
      <c r="DV8" s="314">
        <v>1</v>
      </c>
      <c r="DW8" s="314">
        <v>47500</v>
      </c>
      <c r="DX8" s="314"/>
      <c r="DY8" s="314"/>
      <c r="DZ8" s="314"/>
      <c r="EA8" s="314"/>
      <c r="EB8" s="314"/>
      <c r="EC8" s="314"/>
      <c r="ED8" s="314"/>
      <c r="EE8" s="314"/>
      <c r="EF8" s="358">
        <f t="shared" ref="EF8:EG16" si="8">SUM(ED8,EB8,DZ8,DX8,DV8,DT8)</f>
        <v>1</v>
      </c>
      <c r="EG8" s="358">
        <f t="shared" si="8"/>
        <v>47500</v>
      </c>
      <c r="EH8" s="358">
        <v>1</v>
      </c>
      <c r="EI8" s="358">
        <v>47500</v>
      </c>
      <c r="EJ8" s="433"/>
      <c r="EK8" s="433"/>
      <c r="EL8" s="86"/>
      <c r="EM8" s="86"/>
      <c r="EN8" s="86"/>
      <c r="EO8" s="86"/>
      <c r="EP8" s="86"/>
      <c r="EQ8" s="86"/>
      <c r="ER8" s="86"/>
      <c r="ES8" s="86"/>
      <c r="ET8" s="86"/>
    </row>
    <row r="9" spans="1:150" ht="111" thickBot="1">
      <c r="A9" s="447">
        <v>2</v>
      </c>
      <c r="B9" s="481" t="s">
        <v>1305</v>
      </c>
      <c r="C9" s="482" t="s">
        <v>1301</v>
      </c>
      <c r="D9" s="448" t="s">
        <v>1306</v>
      </c>
      <c r="E9" s="456">
        <v>25500</v>
      </c>
      <c r="F9" s="456">
        <v>3000</v>
      </c>
      <c r="G9" s="373">
        <f t="shared" si="4"/>
        <v>28500</v>
      </c>
      <c r="H9" s="314"/>
      <c r="I9" s="446">
        <f t="shared" si="0"/>
        <v>224.4375</v>
      </c>
      <c r="J9" s="315">
        <f t="shared" si="1"/>
        <v>1649.4375</v>
      </c>
      <c r="K9" s="474" t="s">
        <v>1307</v>
      </c>
      <c r="L9" s="370">
        <v>2</v>
      </c>
      <c r="M9" s="446">
        <f t="shared" si="2"/>
        <v>448.875</v>
      </c>
      <c r="N9" s="315">
        <f t="shared" si="3"/>
        <v>3298.875</v>
      </c>
      <c r="O9" s="314">
        <f t="shared" si="5"/>
        <v>0</v>
      </c>
      <c r="P9" s="314">
        <f t="shared" si="6"/>
        <v>0</v>
      </c>
      <c r="Q9" s="314">
        <f t="shared" si="6"/>
        <v>0</v>
      </c>
      <c r="R9" s="314">
        <f t="shared" si="6"/>
        <v>0</v>
      </c>
      <c r="S9" s="458" t="s">
        <v>1304</v>
      </c>
      <c r="T9" s="314"/>
      <c r="U9" s="314"/>
      <c r="V9" s="314"/>
      <c r="W9" s="314"/>
      <c r="X9" s="320">
        <f t="shared" si="7"/>
        <v>0</v>
      </c>
      <c r="Y9" s="314"/>
      <c r="Z9" s="314"/>
      <c r="AA9" s="320"/>
      <c r="AB9" s="320"/>
      <c r="AC9" s="319"/>
      <c r="AD9" s="314"/>
      <c r="AE9" s="314"/>
      <c r="AF9" s="320"/>
      <c r="AG9" s="320"/>
      <c r="AH9" s="319"/>
      <c r="AI9" s="314"/>
      <c r="AJ9" s="314"/>
      <c r="AK9" s="320"/>
      <c r="AL9" s="320"/>
      <c r="AM9" s="319"/>
      <c r="AN9" s="314"/>
      <c r="AO9" s="314"/>
      <c r="AP9" s="341"/>
      <c r="AQ9" s="341"/>
      <c r="AR9" s="314"/>
      <c r="AS9" s="314"/>
      <c r="AT9" s="314"/>
      <c r="AU9" s="341"/>
      <c r="AV9" s="341"/>
      <c r="AW9" s="314"/>
      <c r="AX9" s="314"/>
      <c r="AY9" s="314"/>
      <c r="AZ9" s="341"/>
      <c r="BA9" s="341"/>
      <c r="BB9" s="314"/>
      <c r="BC9" s="314"/>
      <c r="BD9" s="314"/>
      <c r="BE9" s="341"/>
      <c r="BF9" s="341"/>
      <c r="BG9" s="314"/>
      <c r="BH9" s="314"/>
      <c r="BI9" s="314"/>
      <c r="BJ9" s="341"/>
      <c r="BK9" s="341"/>
      <c r="BL9" s="314"/>
      <c r="BM9" s="314"/>
      <c r="BN9" s="314"/>
      <c r="BO9" s="341"/>
      <c r="BP9" s="341"/>
      <c r="BQ9" s="314"/>
      <c r="BR9" s="314"/>
      <c r="BS9" s="314"/>
      <c r="BT9" s="341"/>
      <c r="BU9" s="341"/>
      <c r="BV9" s="314"/>
      <c r="BW9" s="314"/>
      <c r="BX9" s="314"/>
      <c r="BY9" s="341"/>
      <c r="BZ9" s="341"/>
      <c r="CA9" s="314"/>
      <c r="CB9" s="314"/>
      <c r="CC9" s="314"/>
      <c r="CD9" s="341"/>
      <c r="CE9" s="341"/>
      <c r="CF9" s="314"/>
      <c r="CG9" s="314"/>
      <c r="CH9" s="314"/>
      <c r="CI9" s="341"/>
      <c r="CJ9" s="341"/>
      <c r="CK9" s="314"/>
      <c r="CL9" s="314"/>
      <c r="CM9" s="314"/>
      <c r="CN9" s="341"/>
      <c r="CO9" s="341"/>
      <c r="CP9" s="314"/>
      <c r="CQ9" s="314"/>
      <c r="CR9" s="314"/>
      <c r="CS9" s="341"/>
      <c r="CT9" s="341"/>
      <c r="CU9" s="314"/>
      <c r="CV9" s="314"/>
      <c r="CW9" s="314"/>
      <c r="CX9" s="341"/>
      <c r="CY9" s="341"/>
      <c r="CZ9" s="314"/>
      <c r="DA9" s="314"/>
      <c r="DB9" s="314"/>
      <c r="DC9" s="341"/>
      <c r="DD9" s="341"/>
      <c r="DE9" s="314"/>
      <c r="DF9" s="314"/>
      <c r="DG9" s="314"/>
      <c r="DH9" s="341"/>
      <c r="DI9" s="341"/>
      <c r="DJ9" s="314"/>
      <c r="DK9" s="314"/>
      <c r="DL9" s="314"/>
      <c r="DM9" s="341"/>
      <c r="DN9" s="341"/>
      <c r="DO9" s="377"/>
      <c r="DP9" s="324">
        <v>1</v>
      </c>
      <c r="DQ9" s="314">
        <v>28500</v>
      </c>
      <c r="DR9" s="314"/>
      <c r="DS9" s="314"/>
      <c r="DT9" s="314"/>
      <c r="DU9" s="314"/>
      <c r="DV9" s="314">
        <v>1</v>
      </c>
      <c r="DW9" s="314">
        <v>28500</v>
      </c>
      <c r="DX9" s="314"/>
      <c r="DY9" s="314"/>
      <c r="DZ9" s="314"/>
      <c r="EA9" s="314"/>
      <c r="EB9" s="314"/>
      <c r="EC9" s="314"/>
      <c r="ED9" s="314"/>
      <c r="EE9" s="314"/>
      <c r="EF9" s="358">
        <f t="shared" si="8"/>
        <v>1</v>
      </c>
      <c r="EG9" s="358">
        <f t="shared" si="8"/>
        <v>28500</v>
      </c>
      <c r="EH9" s="358">
        <v>1</v>
      </c>
      <c r="EI9" s="358">
        <v>28500</v>
      </c>
      <c r="EJ9" s="433"/>
      <c r="EK9" s="433"/>
      <c r="EL9" s="86"/>
      <c r="EM9" s="86"/>
      <c r="EN9" s="86"/>
      <c r="EO9" s="86"/>
      <c r="EP9" s="86"/>
      <c r="EQ9" s="86"/>
      <c r="ER9" s="86"/>
      <c r="ES9" s="86"/>
      <c r="ET9" s="86"/>
    </row>
    <row r="10" spans="1:150" ht="79.5" thickBot="1">
      <c r="A10" s="447">
        <v>3</v>
      </c>
      <c r="B10" s="481" t="s">
        <v>1308</v>
      </c>
      <c r="C10" s="482" t="s">
        <v>1309</v>
      </c>
      <c r="D10" s="448" t="s">
        <v>1310</v>
      </c>
      <c r="E10" s="456">
        <v>42500</v>
      </c>
      <c r="F10" s="456">
        <v>5000</v>
      </c>
      <c r="G10" s="373">
        <f t="shared" si="4"/>
        <v>47500</v>
      </c>
      <c r="H10" s="314"/>
      <c r="I10" s="446">
        <f t="shared" si="0"/>
        <v>374.0625</v>
      </c>
      <c r="J10" s="315">
        <f t="shared" si="1"/>
        <v>2749.0625</v>
      </c>
      <c r="K10" s="474" t="s">
        <v>1311</v>
      </c>
      <c r="L10" s="370">
        <v>2</v>
      </c>
      <c r="M10" s="446">
        <f t="shared" si="2"/>
        <v>748.125</v>
      </c>
      <c r="N10" s="315">
        <f t="shared" si="3"/>
        <v>5498.125</v>
      </c>
      <c r="O10" s="314">
        <f t="shared" si="5"/>
        <v>0</v>
      </c>
      <c r="P10" s="314">
        <f t="shared" si="6"/>
        <v>0</v>
      </c>
      <c r="Q10" s="314">
        <f t="shared" si="6"/>
        <v>0</v>
      </c>
      <c r="R10" s="314">
        <f t="shared" si="6"/>
        <v>0</v>
      </c>
      <c r="S10" s="458" t="s">
        <v>1312</v>
      </c>
      <c r="T10" s="314"/>
      <c r="U10" s="314"/>
      <c r="V10" s="314"/>
      <c r="W10" s="314"/>
      <c r="X10" s="320">
        <f t="shared" si="7"/>
        <v>0</v>
      </c>
      <c r="Y10" s="314"/>
      <c r="Z10" s="314"/>
      <c r="AA10" s="320"/>
      <c r="AB10" s="320"/>
      <c r="AC10" s="319"/>
      <c r="AD10" s="314"/>
      <c r="AE10" s="314"/>
      <c r="AF10" s="320"/>
      <c r="AG10" s="320"/>
      <c r="AH10" s="319"/>
      <c r="AI10" s="314"/>
      <c r="AJ10" s="314"/>
      <c r="AK10" s="320"/>
      <c r="AL10" s="320"/>
      <c r="AM10" s="319"/>
      <c r="AN10" s="314"/>
      <c r="AO10" s="314"/>
      <c r="AP10" s="341"/>
      <c r="AQ10" s="341"/>
      <c r="AR10" s="314"/>
      <c r="AS10" s="314"/>
      <c r="AT10" s="314"/>
      <c r="AU10" s="341"/>
      <c r="AV10" s="341"/>
      <c r="AW10" s="314"/>
      <c r="AX10" s="314"/>
      <c r="AY10" s="314"/>
      <c r="AZ10" s="341"/>
      <c r="BA10" s="341"/>
      <c r="BB10" s="314"/>
      <c r="BC10" s="314"/>
      <c r="BD10" s="314"/>
      <c r="BE10" s="341"/>
      <c r="BF10" s="341"/>
      <c r="BG10" s="314"/>
      <c r="BH10" s="314"/>
      <c r="BI10" s="314"/>
      <c r="BJ10" s="341"/>
      <c r="BK10" s="341"/>
      <c r="BL10" s="314"/>
      <c r="BM10" s="314"/>
      <c r="BN10" s="314"/>
      <c r="BO10" s="341"/>
      <c r="BP10" s="341"/>
      <c r="BQ10" s="314"/>
      <c r="BR10" s="314"/>
      <c r="BS10" s="314"/>
      <c r="BT10" s="341"/>
      <c r="BU10" s="341"/>
      <c r="BV10" s="314"/>
      <c r="BW10" s="314"/>
      <c r="BX10" s="314"/>
      <c r="BY10" s="341"/>
      <c r="BZ10" s="341"/>
      <c r="CA10" s="314"/>
      <c r="CB10" s="314"/>
      <c r="CC10" s="314"/>
      <c r="CD10" s="341"/>
      <c r="CE10" s="341"/>
      <c r="CF10" s="314"/>
      <c r="CG10" s="314"/>
      <c r="CH10" s="314"/>
      <c r="CI10" s="341"/>
      <c r="CJ10" s="341"/>
      <c r="CK10" s="314"/>
      <c r="CL10" s="314"/>
      <c r="CM10" s="314"/>
      <c r="CN10" s="341"/>
      <c r="CO10" s="341"/>
      <c r="CP10" s="314"/>
      <c r="CQ10" s="314"/>
      <c r="CR10" s="314"/>
      <c r="CS10" s="341"/>
      <c r="CT10" s="341"/>
      <c r="CU10" s="314"/>
      <c r="CV10" s="314"/>
      <c r="CW10" s="314"/>
      <c r="CX10" s="341"/>
      <c r="CY10" s="341"/>
      <c r="CZ10" s="314"/>
      <c r="DA10" s="314"/>
      <c r="DB10" s="314"/>
      <c r="DC10" s="341"/>
      <c r="DD10" s="341"/>
      <c r="DE10" s="314"/>
      <c r="DF10" s="314"/>
      <c r="DG10" s="314"/>
      <c r="DH10" s="341"/>
      <c r="DI10" s="341"/>
      <c r="DJ10" s="314"/>
      <c r="DK10" s="314"/>
      <c r="DL10" s="314"/>
      <c r="DM10" s="341"/>
      <c r="DN10" s="341"/>
      <c r="DO10" s="377"/>
      <c r="DP10" s="324">
        <v>1</v>
      </c>
      <c r="DQ10" s="314">
        <v>47500</v>
      </c>
      <c r="DR10" s="314"/>
      <c r="DS10" s="314"/>
      <c r="DT10" s="314"/>
      <c r="DU10" s="314"/>
      <c r="DV10" s="314">
        <v>1</v>
      </c>
      <c r="DW10" s="314">
        <v>47500</v>
      </c>
      <c r="DX10" s="314"/>
      <c r="DY10" s="314"/>
      <c r="DZ10" s="314"/>
      <c r="EA10" s="314"/>
      <c r="EB10" s="314"/>
      <c r="EC10" s="314"/>
      <c r="ED10" s="314"/>
      <c r="EE10" s="314"/>
      <c r="EF10" s="358">
        <f t="shared" si="8"/>
        <v>1</v>
      </c>
      <c r="EG10" s="358">
        <f t="shared" si="8"/>
        <v>47500</v>
      </c>
      <c r="EH10" s="358">
        <v>1</v>
      </c>
      <c r="EI10" s="358">
        <v>47500</v>
      </c>
      <c r="EJ10" s="433"/>
      <c r="EK10" s="433"/>
      <c r="EL10" s="86"/>
      <c r="EM10" s="86"/>
      <c r="EN10" s="86"/>
      <c r="EO10" s="86"/>
      <c r="EP10" s="86"/>
      <c r="EQ10" s="86"/>
      <c r="ER10" s="86"/>
      <c r="ES10" s="86"/>
      <c r="ET10" s="86"/>
    </row>
    <row r="11" spans="1:150" ht="79.5" thickBot="1">
      <c r="A11" s="447">
        <v>4</v>
      </c>
      <c r="B11" s="481" t="s">
        <v>1313</v>
      </c>
      <c r="C11" s="482" t="s">
        <v>1314</v>
      </c>
      <c r="D11" s="448" t="s">
        <v>1315</v>
      </c>
      <c r="E11" s="456">
        <v>42500</v>
      </c>
      <c r="F11" s="456">
        <v>5000</v>
      </c>
      <c r="G11" s="373">
        <f t="shared" si="4"/>
        <v>47500</v>
      </c>
      <c r="H11" s="314"/>
      <c r="I11" s="446">
        <f t="shared" si="0"/>
        <v>374.0625</v>
      </c>
      <c r="J11" s="315">
        <f t="shared" si="1"/>
        <v>2749.0625</v>
      </c>
      <c r="K11" s="474" t="s">
        <v>1316</v>
      </c>
      <c r="L11" s="370">
        <v>2</v>
      </c>
      <c r="M11" s="446">
        <f t="shared" si="2"/>
        <v>748.125</v>
      </c>
      <c r="N11" s="315">
        <f t="shared" si="3"/>
        <v>5498.125</v>
      </c>
      <c r="O11" s="314">
        <f t="shared" si="5"/>
        <v>0</v>
      </c>
      <c r="P11" s="314">
        <f t="shared" si="6"/>
        <v>0</v>
      </c>
      <c r="Q11" s="314">
        <f t="shared" si="6"/>
        <v>0</v>
      </c>
      <c r="R11" s="314">
        <f t="shared" si="6"/>
        <v>0</v>
      </c>
      <c r="S11" s="458">
        <v>40185</v>
      </c>
      <c r="T11" s="314"/>
      <c r="U11" s="314"/>
      <c r="V11" s="314"/>
      <c r="W11" s="314"/>
      <c r="X11" s="320">
        <f t="shared" si="7"/>
        <v>0</v>
      </c>
      <c r="Y11" s="314"/>
      <c r="Z11" s="314"/>
      <c r="AA11" s="320"/>
      <c r="AB11" s="320"/>
      <c r="AC11" s="319"/>
      <c r="AD11" s="314"/>
      <c r="AE11" s="314"/>
      <c r="AF11" s="320"/>
      <c r="AG11" s="320"/>
      <c r="AH11" s="319"/>
      <c r="AI11" s="314"/>
      <c r="AJ11" s="314"/>
      <c r="AK11" s="320"/>
      <c r="AL11" s="320"/>
      <c r="AM11" s="319"/>
      <c r="AN11" s="314"/>
      <c r="AO11" s="314"/>
      <c r="AP11" s="341"/>
      <c r="AQ11" s="341"/>
      <c r="AR11" s="314"/>
      <c r="AS11" s="314"/>
      <c r="AT11" s="314"/>
      <c r="AU11" s="341"/>
      <c r="AV11" s="341"/>
      <c r="AW11" s="314"/>
      <c r="AX11" s="314"/>
      <c r="AY11" s="314"/>
      <c r="AZ11" s="341"/>
      <c r="BA11" s="341"/>
      <c r="BB11" s="314"/>
      <c r="BC11" s="314"/>
      <c r="BD11" s="314"/>
      <c r="BE11" s="341"/>
      <c r="BF11" s="341"/>
      <c r="BG11" s="314"/>
      <c r="BH11" s="314"/>
      <c r="BI11" s="314"/>
      <c r="BJ11" s="341"/>
      <c r="BK11" s="341"/>
      <c r="BL11" s="314"/>
      <c r="BM11" s="314"/>
      <c r="BN11" s="314"/>
      <c r="BO11" s="341"/>
      <c r="BP11" s="341"/>
      <c r="BQ11" s="314"/>
      <c r="BR11" s="314"/>
      <c r="BS11" s="314"/>
      <c r="BT11" s="341"/>
      <c r="BU11" s="341"/>
      <c r="BV11" s="314"/>
      <c r="BW11" s="314"/>
      <c r="BX11" s="314"/>
      <c r="BY11" s="341"/>
      <c r="BZ11" s="341"/>
      <c r="CA11" s="314"/>
      <c r="CB11" s="314"/>
      <c r="CC11" s="314"/>
      <c r="CD11" s="341"/>
      <c r="CE11" s="341"/>
      <c r="CF11" s="314"/>
      <c r="CG11" s="314"/>
      <c r="CH11" s="314"/>
      <c r="CI11" s="341"/>
      <c r="CJ11" s="341"/>
      <c r="CK11" s="314"/>
      <c r="CL11" s="314"/>
      <c r="CM11" s="314"/>
      <c r="CN11" s="341"/>
      <c r="CO11" s="341"/>
      <c r="CP11" s="314"/>
      <c r="CQ11" s="314"/>
      <c r="CR11" s="314"/>
      <c r="CS11" s="341"/>
      <c r="CT11" s="341"/>
      <c r="CU11" s="314"/>
      <c r="CV11" s="314"/>
      <c r="CW11" s="314"/>
      <c r="CX11" s="341"/>
      <c r="CY11" s="341"/>
      <c r="CZ11" s="314"/>
      <c r="DA11" s="314"/>
      <c r="DB11" s="314"/>
      <c r="DC11" s="341"/>
      <c r="DD11" s="341"/>
      <c r="DE11" s="314"/>
      <c r="DF11" s="314"/>
      <c r="DG11" s="314"/>
      <c r="DH11" s="341"/>
      <c r="DI11" s="341"/>
      <c r="DJ11" s="314"/>
      <c r="DK11" s="314"/>
      <c r="DL11" s="314"/>
      <c r="DM11" s="341"/>
      <c r="DN11" s="341"/>
      <c r="DO11" s="377"/>
      <c r="DP11" s="324">
        <v>1</v>
      </c>
      <c r="DQ11" s="314">
        <v>47500</v>
      </c>
      <c r="DR11" s="314"/>
      <c r="DS11" s="314"/>
      <c r="DT11" s="314"/>
      <c r="DU11" s="314"/>
      <c r="DV11" s="314">
        <v>1</v>
      </c>
      <c r="DW11" s="314">
        <v>47500</v>
      </c>
      <c r="DX11" s="314"/>
      <c r="DY11" s="314"/>
      <c r="DZ11" s="314"/>
      <c r="EA11" s="314"/>
      <c r="EB11" s="314"/>
      <c r="EC11" s="314"/>
      <c r="ED11" s="314"/>
      <c r="EE11" s="314"/>
      <c r="EF11" s="358">
        <f t="shared" si="8"/>
        <v>1</v>
      </c>
      <c r="EG11" s="358">
        <f t="shared" si="8"/>
        <v>47500</v>
      </c>
      <c r="EH11" s="358">
        <v>1</v>
      </c>
      <c r="EI11" s="358">
        <v>47500</v>
      </c>
      <c r="EJ11" s="433"/>
      <c r="EK11" s="433"/>
      <c r="EL11" s="86"/>
      <c r="EM11" s="86"/>
      <c r="EN11" s="86"/>
      <c r="EO11" s="86"/>
      <c r="EP11" s="86"/>
      <c r="EQ11" s="86"/>
      <c r="ER11" s="86"/>
      <c r="ES11" s="86"/>
      <c r="ET11" s="86"/>
    </row>
    <row r="12" spans="1:150" ht="94.5">
      <c r="A12" s="447">
        <v>5</v>
      </c>
      <c r="B12" s="483" t="s">
        <v>1317</v>
      </c>
      <c r="C12" s="484" t="s">
        <v>1318</v>
      </c>
      <c r="D12" s="448" t="s">
        <v>1185</v>
      </c>
      <c r="E12" s="456">
        <v>42500</v>
      </c>
      <c r="F12" s="456">
        <v>5000</v>
      </c>
      <c r="G12" s="485">
        <f t="shared" si="4"/>
        <v>47500</v>
      </c>
      <c r="H12" s="486"/>
      <c r="I12" s="487">
        <f t="shared" si="0"/>
        <v>374.0625</v>
      </c>
      <c r="J12" s="488">
        <f t="shared" si="1"/>
        <v>2749.0625</v>
      </c>
      <c r="K12" s="474" t="s">
        <v>1319</v>
      </c>
      <c r="L12" s="489">
        <v>2</v>
      </c>
      <c r="M12" s="487">
        <f t="shared" si="2"/>
        <v>748.125</v>
      </c>
      <c r="N12" s="488">
        <f t="shared" si="3"/>
        <v>5498.125</v>
      </c>
      <c r="O12" s="486">
        <f t="shared" si="5"/>
        <v>0</v>
      </c>
      <c r="P12" s="486">
        <f t="shared" si="6"/>
        <v>0</v>
      </c>
      <c r="Q12" s="486">
        <f t="shared" si="6"/>
        <v>0</v>
      </c>
      <c r="R12" s="486">
        <f t="shared" si="6"/>
        <v>0</v>
      </c>
      <c r="S12" s="458">
        <v>40337</v>
      </c>
      <c r="T12" s="486"/>
      <c r="U12" s="486"/>
      <c r="V12" s="486"/>
      <c r="W12" s="486"/>
      <c r="X12" s="320">
        <f t="shared" si="7"/>
        <v>0</v>
      </c>
      <c r="Y12" s="486"/>
      <c r="Z12" s="486"/>
      <c r="AA12" s="490"/>
      <c r="AB12" s="490"/>
      <c r="AC12" s="491"/>
      <c r="AD12" s="486"/>
      <c r="AE12" s="486"/>
      <c r="AF12" s="490"/>
      <c r="AG12" s="490"/>
      <c r="AH12" s="491"/>
      <c r="AI12" s="486"/>
      <c r="AJ12" s="486"/>
      <c r="AK12" s="490"/>
      <c r="AL12" s="490"/>
      <c r="AM12" s="491"/>
      <c r="AN12" s="486"/>
      <c r="AO12" s="486"/>
      <c r="AP12" s="492"/>
      <c r="AQ12" s="492"/>
      <c r="AR12" s="486"/>
      <c r="AS12" s="486"/>
      <c r="AT12" s="486"/>
      <c r="AU12" s="492"/>
      <c r="AV12" s="492"/>
      <c r="AW12" s="486"/>
      <c r="AX12" s="486"/>
      <c r="AY12" s="486"/>
      <c r="AZ12" s="492"/>
      <c r="BA12" s="492"/>
      <c r="BB12" s="486"/>
      <c r="BC12" s="486"/>
      <c r="BD12" s="486"/>
      <c r="BE12" s="492"/>
      <c r="BF12" s="492"/>
      <c r="BG12" s="486"/>
      <c r="BH12" s="486"/>
      <c r="BI12" s="486"/>
      <c r="BJ12" s="492"/>
      <c r="BK12" s="492"/>
      <c r="BL12" s="486"/>
      <c r="BM12" s="486"/>
      <c r="BN12" s="486"/>
      <c r="BO12" s="492"/>
      <c r="BP12" s="492"/>
      <c r="BQ12" s="486"/>
      <c r="BR12" s="486"/>
      <c r="BS12" s="486"/>
      <c r="BT12" s="492"/>
      <c r="BU12" s="492"/>
      <c r="BV12" s="486"/>
      <c r="BW12" s="486"/>
      <c r="BX12" s="486"/>
      <c r="BY12" s="492"/>
      <c r="BZ12" s="492"/>
      <c r="CA12" s="486"/>
      <c r="CB12" s="486"/>
      <c r="CC12" s="486"/>
      <c r="CD12" s="492"/>
      <c r="CE12" s="492"/>
      <c r="CF12" s="486"/>
      <c r="CG12" s="486"/>
      <c r="CH12" s="486"/>
      <c r="CI12" s="492"/>
      <c r="CJ12" s="492"/>
      <c r="CK12" s="486"/>
      <c r="CL12" s="486"/>
      <c r="CM12" s="486"/>
      <c r="CN12" s="492"/>
      <c r="CO12" s="492"/>
      <c r="CP12" s="486"/>
      <c r="CQ12" s="486"/>
      <c r="CR12" s="486"/>
      <c r="CS12" s="492"/>
      <c r="CT12" s="492"/>
      <c r="CU12" s="486"/>
      <c r="CV12" s="486"/>
      <c r="CW12" s="486"/>
      <c r="CX12" s="492"/>
      <c r="CY12" s="492"/>
      <c r="CZ12" s="486"/>
      <c r="DA12" s="486"/>
      <c r="DB12" s="486"/>
      <c r="DC12" s="492"/>
      <c r="DD12" s="492"/>
      <c r="DE12" s="486"/>
      <c r="DF12" s="486"/>
      <c r="DG12" s="486"/>
      <c r="DH12" s="492"/>
      <c r="DI12" s="492"/>
      <c r="DJ12" s="486"/>
      <c r="DK12" s="486"/>
      <c r="DL12" s="486"/>
      <c r="DM12" s="492"/>
      <c r="DN12" s="492"/>
      <c r="DO12" s="493"/>
      <c r="DP12" s="494"/>
      <c r="DQ12" s="486"/>
      <c r="DR12" s="486">
        <v>1</v>
      </c>
      <c r="DS12" s="486">
        <v>47500</v>
      </c>
      <c r="DT12" s="486"/>
      <c r="DU12" s="486"/>
      <c r="DV12" s="486">
        <v>1</v>
      </c>
      <c r="DW12" s="486">
        <v>47500</v>
      </c>
      <c r="DX12" s="486"/>
      <c r="DY12" s="486"/>
      <c r="DZ12" s="486"/>
      <c r="EA12" s="486"/>
      <c r="EB12" s="486"/>
      <c r="EC12" s="486"/>
      <c r="ED12" s="486"/>
      <c r="EE12" s="486"/>
      <c r="EF12" s="495">
        <f t="shared" si="8"/>
        <v>1</v>
      </c>
      <c r="EG12" s="495">
        <f t="shared" si="8"/>
        <v>47500</v>
      </c>
      <c r="EH12" s="496">
        <v>1</v>
      </c>
      <c r="EI12" s="496">
        <v>47500</v>
      </c>
      <c r="EJ12" s="496"/>
      <c r="EK12" s="496"/>
      <c r="EL12" s="497"/>
      <c r="EM12" s="497"/>
      <c r="EN12" s="497"/>
      <c r="EO12" s="497"/>
      <c r="EP12" s="497"/>
      <c r="EQ12" s="497"/>
      <c r="ER12" s="497"/>
      <c r="ES12" s="497"/>
      <c r="ET12" s="497"/>
    </row>
    <row r="13" spans="1:150" ht="82.5">
      <c r="A13" s="447">
        <v>6</v>
      </c>
      <c r="B13" s="447" t="s">
        <v>1320</v>
      </c>
      <c r="C13" s="447" t="s">
        <v>1321</v>
      </c>
      <c r="D13" s="447" t="s">
        <v>1322</v>
      </c>
      <c r="E13" s="456">
        <v>29750</v>
      </c>
      <c r="F13" s="456">
        <v>3500</v>
      </c>
      <c r="G13" s="485">
        <f t="shared" si="4"/>
        <v>33250</v>
      </c>
      <c r="H13" s="314"/>
      <c r="I13" s="487">
        <f>SUM(J13-G13/20)</f>
        <v>261.84375</v>
      </c>
      <c r="J13" s="488">
        <f>SUM((G13*6*21)/(8*20*100))+(G13/20)</f>
        <v>1924.34375</v>
      </c>
      <c r="K13" s="474" t="s">
        <v>1323</v>
      </c>
      <c r="L13" s="489">
        <v>3</v>
      </c>
      <c r="M13" s="487">
        <f t="shared" si="2"/>
        <v>785.53125</v>
      </c>
      <c r="N13" s="488">
        <f t="shared" si="3"/>
        <v>5773.03125</v>
      </c>
      <c r="O13" s="486">
        <f t="shared" si="5"/>
        <v>0</v>
      </c>
      <c r="P13" s="486">
        <f t="shared" si="6"/>
        <v>0</v>
      </c>
      <c r="Q13" s="486">
        <f t="shared" si="6"/>
        <v>0</v>
      </c>
      <c r="R13" s="486">
        <f t="shared" si="6"/>
        <v>0</v>
      </c>
      <c r="S13" s="458">
        <v>40215</v>
      </c>
      <c r="T13" s="314"/>
      <c r="U13" s="314"/>
      <c r="V13" s="314"/>
      <c r="W13" s="314"/>
      <c r="X13" s="320">
        <f t="shared" si="7"/>
        <v>0</v>
      </c>
      <c r="Y13" s="314"/>
      <c r="Z13" s="314"/>
      <c r="AA13" s="320"/>
      <c r="AB13" s="320"/>
      <c r="AC13" s="319"/>
      <c r="AD13" s="314"/>
      <c r="AE13" s="314"/>
      <c r="AF13" s="320"/>
      <c r="AG13" s="320"/>
      <c r="AH13" s="319"/>
      <c r="AI13" s="314"/>
      <c r="AJ13" s="314"/>
      <c r="AK13" s="320"/>
      <c r="AL13" s="320"/>
      <c r="AM13" s="319"/>
      <c r="AN13" s="314"/>
      <c r="AO13" s="314"/>
      <c r="AP13" s="341"/>
      <c r="AQ13" s="341"/>
      <c r="AR13" s="314"/>
      <c r="AS13" s="314"/>
      <c r="AT13" s="314"/>
      <c r="AU13" s="341"/>
      <c r="AV13" s="341"/>
      <c r="AW13" s="314"/>
      <c r="AX13" s="314"/>
      <c r="AY13" s="314"/>
      <c r="AZ13" s="341"/>
      <c r="BA13" s="341"/>
      <c r="BB13" s="314"/>
      <c r="BC13" s="314"/>
      <c r="BD13" s="314"/>
      <c r="BE13" s="341"/>
      <c r="BF13" s="341"/>
      <c r="BG13" s="314"/>
      <c r="BH13" s="314"/>
      <c r="BI13" s="314"/>
      <c r="BJ13" s="341"/>
      <c r="BK13" s="341"/>
      <c r="BL13" s="314"/>
      <c r="BM13" s="314"/>
      <c r="BN13" s="314"/>
      <c r="BO13" s="341"/>
      <c r="BP13" s="341"/>
      <c r="BQ13" s="314"/>
      <c r="BR13" s="314"/>
      <c r="BS13" s="314"/>
      <c r="BT13" s="341"/>
      <c r="BU13" s="341"/>
      <c r="BV13" s="314"/>
      <c r="BW13" s="314"/>
      <c r="BX13" s="314"/>
      <c r="BY13" s="341"/>
      <c r="BZ13" s="341"/>
      <c r="CA13" s="314"/>
      <c r="CB13" s="314"/>
      <c r="CC13" s="314"/>
      <c r="CD13" s="341"/>
      <c r="CE13" s="341"/>
      <c r="CF13" s="314"/>
      <c r="CG13" s="314"/>
      <c r="CH13" s="314"/>
      <c r="CI13" s="341"/>
      <c r="CJ13" s="341"/>
      <c r="CK13" s="314"/>
      <c r="CL13" s="314"/>
      <c r="CM13" s="314"/>
      <c r="CN13" s="341"/>
      <c r="CO13" s="341"/>
      <c r="CP13" s="314"/>
      <c r="CQ13" s="314"/>
      <c r="CR13" s="314"/>
      <c r="CS13" s="341"/>
      <c r="CT13" s="341"/>
      <c r="CU13" s="314"/>
      <c r="CV13" s="314"/>
      <c r="CW13" s="314"/>
      <c r="CX13" s="341"/>
      <c r="CY13" s="341"/>
      <c r="CZ13" s="314"/>
      <c r="DA13" s="314"/>
      <c r="DB13" s="314"/>
      <c r="DC13" s="341"/>
      <c r="DD13" s="341"/>
      <c r="DE13" s="314"/>
      <c r="DF13" s="314"/>
      <c r="DG13" s="314"/>
      <c r="DH13" s="341"/>
      <c r="DI13" s="341"/>
      <c r="DJ13" s="314"/>
      <c r="DK13" s="314"/>
      <c r="DL13" s="314"/>
      <c r="DM13" s="341"/>
      <c r="DN13" s="341"/>
      <c r="DO13" s="377"/>
      <c r="DP13" s="324">
        <v>1</v>
      </c>
      <c r="DQ13" s="314">
        <v>33250</v>
      </c>
      <c r="DR13" s="314"/>
      <c r="DS13" s="314"/>
      <c r="DT13" s="314"/>
      <c r="DU13" s="314"/>
      <c r="DV13" s="314">
        <v>1</v>
      </c>
      <c r="DW13" s="314">
        <v>33250</v>
      </c>
      <c r="DX13" s="314"/>
      <c r="DY13" s="314"/>
      <c r="DZ13" s="314"/>
      <c r="EA13" s="314"/>
      <c r="EB13" s="314"/>
      <c r="EC13" s="314"/>
      <c r="ED13" s="314"/>
      <c r="EE13" s="314"/>
      <c r="EF13" s="358">
        <f t="shared" si="8"/>
        <v>1</v>
      </c>
      <c r="EG13" s="358">
        <f t="shared" si="8"/>
        <v>33250</v>
      </c>
      <c r="EH13" s="433"/>
      <c r="EI13" s="433"/>
      <c r="EJ13" s="433">
        <v>1</v>
      </c>
      <c r="EK13" s="433">
        <v>33250</v>
      </c>
      <c r="EL13" s="86"/>
      <c r="EM13" s="86"/>
      <c r="EN13" s="86"/>
      <c r="EO13" s="86"/>
      <c r="EP13" s="86"/>
      <c r="EQ13" s="86"/>
      <c r="ER13" s="86"/>
      <c r="ES13" s="86"/>
      <c r="ET13" s="86"/>
    </row>
    <row r="14" spans="1:150" ht="66.75" thickBot="1">
      <c r="A14" s="447">
        <v>7</v>
      </c>
      <c r="B14" s="447" t="s">
        <v>1324</v>
      </c>
      <c r="C14" s="447" t="s">
        <v>1325</v>
      </c>
      <c r="D14" s="447" t="s">
        <v>335</v>
      </c>
      <c r="E14" s="456">
        <v>25500</v>
      </c>
      <c r="F14" s="456">
        <v>3000</v>
      </c>
      <c r="G14" s="485">
        <f t="shared" si="4"/>
        <v>28500</v>
      </c>
      <c r="H14" s="314"/>
      <c r="I14" s="487">
        <f>SUM(J14-G14/20)</f>
        <v>224.4375</v>
      </c>
      <c r="J14" s="488">
        <f>SUM((G14*6*21)/(8*20*100))+(G14/20)</f>
        <v>1649.4375</v>
      </c>
      <c r="K14" s="474" t="s">
        <v>1326</v>
      </c>
      <c r="L14" s="489">
        <v>4</v>
      </c>
      <c r="M14" s="487">
        <f t="shared" si="2"/>
        <v>897.75</v>
      </c>
      <c r="N14" s="488">
        <f t="shared" si="3"/>
        <v>6597.75</v>
      </c>
      <c r="O14" s="486">
        <f t="shared" si="5"/>
        <v>3300</v>
      </c>
      <c r="P14" s="486">
        <f t="shared" si="6"/>
        <v>2850</v>
      </c>
      <c r="Q14" s="486">
        <f t="shared" si="6"/>
        <v>450</v>
      </c>
      <c r="R14" s="486">
        <f t="shared" si="6"/>
        <v>0</v>
      </c>
      <c r="S14" s="458" t="s">
        <v>1327</v>
      </c>
      <c r="T14" s="330">
        <v>40220</v>
      </c>
      <c r="U14" s="314">
        <v>2850</v>
      </c>
      <c r="V14" s="314">
        <v>450</v>
      </c>
      <c r="W14" s="314"/>
      <c r="X14" s="320">
        <f t="shared" si="7"/>
        <v>3300</v>
      </c>
      <c r="Y14" s="314"/>
      <c r="Z14" s="314"/>
      <c r="AA14" s="320"/>
      <c r="AB14" s="320"/>
      <c r="AC14" s="319"/>
      <c r="AD14" s="314"/>
      <c r="AE14" s="314"/>
      <c r="AF14" s="320"/>
      <c r="AG14" s="320"/>
      <c r="AH14" s="319"/>
      <c r="AI14" s="314"/>
      <c r="AJ14" s="314"/>
      <c r="AK14" s="320"/>
      <c r="AL14" s="320"/>
      <c r="AM14" s="319"/>
      <c r="AN14" s="314"/>
      <c r="AO14" s="314"/>
      <c r="AP14" s="341"/>
      <c r="AQ14" s="341"/>
      <c r="AR14" s="314"/>
      <c r="AS14" s="314"/>
      <c r="AT14" s="314"/>
      <c r="AU14" s="341"/>
      <c r="AV14" s="341"/>
      <c r="AW14" s="314"/>
      <c r="AX14" s="314"/>
      <c r="AY14" s="314"/>
      <c r="AZ14" s="341"/>
      <c r="BA14" s="341"/>
      <c r="BB14" s="314"/>
      <c r="BC14" s="314"/>
      <c r="BD14" s="314"/>
      <c r="BE14" s="341"/>
      <c r="BF14" s="341"/>
      <c r="BG14" s="314"/>
      <c r="BH14" s="314"/>
      <c r="BI14" s="314"/>
      <c r="BJ14" s="341"/>
      <c r="BK14" s="341"/>
      <c r="BL14" s="314"/>
      <c r="BM14" s="314"/>
      <c r="BN14" s="314"/>
      <c r="BO14" s="341"/>
      <c r="BP14" s="341"/>
      <c r="BQ14" s="314"/>
      <c r="BR14" s="314"/>
      <c r="BS14" s="314"/>
      <c r="BT14" s="341"/>
      <c r="BU14" s="341"/>
      <c r="BV14" s="314"/>
      <c r="BW14" s="314"/>
      <c r="BX14" s="314"/>
      <c r="BY14" s="341"/>
      <c r="BZ14" s="341"/>
      <c r="CA14" s="314"/>
      <c r="CB14" s="314"/>
      <c r="CC14" s="314"/>
      <c r="CD14" s="341"/>
      <c r="CE14" s="341"/>
      <c r="CF14" s="314"/>
      <c r="CG14" s="314"/>
      <c r="CH14" s="314"/>
      <c r="CI14" s="341"/>
      <c r="CJ14" s="341"/>
      <c r="CK14" s="314"/>
      <c r="CL14" s="314"/>
      <c r="CM14" s="314"/>
      <c r="CN14" s="341"/>
      <c r="CO14" s="341"/>
      <c r="CP14" s="314"/>
      <c r="CQ14" s="314"/>
      <c r="CR14" s="314"/>
      <c r="CS14" s="341"/>
      <c r="CT14" s="341"/>
      <c r="CU14" s="314"/>
      <c r="CV14" s="314"/>
      <c r="CW14" s="314"/>
      <c r="CX14" s="341"/>
      <c r="CY14" s="341"/>
      <c r="CZ14" s="314"/>
      <c r="DA14" s="314"/>
      <c r="DB14" s="314"/>
      <c r="DC14" s="341"/>
      <c r="DD14" s="341"/>
      <c r="DE14" s="314"/>
      <c r="DF14" s="314"/>
      <c r="DG14" s="314"/>
      <c r="DH14" s="341"/>
      <c r="DI14" s="341"/>
      <c r="DJ14" s="314"/>
      <c r="DK14" s="314"/>
      <c r="DL14" s="314"/>
      <c r="DM14" s="341"/>
      <c r="DN14" s="341"/>
      <c r="DO14" s="377"/>
      <c r="DP14" s="324">
        <v>1</v>
      </c>
      <c r="DQ14" s="314">
        <v>28500</v>
      </c>
      <c r="DR14" s="314"/>
      <c r="DS14" s="314"/>
      <c r="DT14" s="314"/>
      <c r="DU14" s="314"/>
      <c r="DV14" s="314">
        <v>1</v>
      </c>
      <c r="DW14" s="314">
        <v>28500</v>
      </c>
      <c r="DX14" s="314"/>
      <c r="DY14" s="314"/>
      <c r="DZ14" s="314"/>
      <c r="EA14" s="314"/>
      <c r="EB14" s="314"/>
      <c r="EC14" s="314"/>
      <c r="ED14" s="314"/>
      <c r="EE14" s="314"/>
      <c r="EF14" s="358">
        <f t="shared" si="8"/>
        <v>1</v>
      </c>
      <c r="EG14" s="358">
        <f t="shared" si="8"/>
        <v>28500</v>
      </c>
      <c r="EH14" s="433"/>
      <c r="EI14" s="433"/>
      <c r="EJ14" s="433">
        <v>1</v>
      </c>
      <c r="EK14" s="433">
        <v>28500</v>
      </c>
      <c r="EL14" s="86"/>
      <c r="EM14" s="86"/>
      <c r="EN14" s="86"/>
      <c r="EO14" s="86"/>
      <c r="EP14" s="86"/>
      <c r="EQ14" s="86"/>
      <c r="ER14" s="86"/>
      <c r="ES14" s="86"/>
      <c r="ET14" s="86"/>
    </row>
    <row r="15" spans="1:150" ht="111" thickBot="1">
      <c r="A15" s="447">
        <v>8</v>
      </c>
      <c r="B15" s="498" t="s">
        <v>1328</v>
      </c>
      <c r="C15" s="482" t="s">
        <v>1329</v>
      </c>
      <c r="D15" s="447" t="s">
        <v>1330</v>
      </c>
      <c r="E15" s="456">
        <v>42500</v>
      </c>
      <c r="F15" s="456">
        <v>5000</v>
      </c>
      <c r="G15" s="485">
        <f t="shared" si="4"/>
        <v>47500</v>
      </c>
      <c r="H15" s="314"/>
      <c r="I15" s="487">
        <f>SUM(J15-G15/20)</f>
        <v>374.0625</v>
      </c>
      <c r="J15" s="488">
        <f>SUM((G15*6*21)/(8*20*100))+(G15/20)</f>
        <v>2749.0625</v>
      </c>
      <c r="K15" s="474" t="s">
        <v>1331</v>
      </c>
      <c r="L15" s="370">
        <v>1</v>
      </c>
      <c r="M15" s="487">
        <f>SUM(L15*I15)</f>
        <v>374.0625</v>
      </c>
      <c r="N15" s="488">
        <f>SUM(L15*J15)</f>
        <v>2749.0625</v>
      </c>
      <c r="O15" s="486">
        <f>SUM(P15:Q15)</f>
        <v>0</v>
      </c>
      <c r="P15" s="486">
        <f>SUM(U15,Z15,AE15,AJ15,AO15,AT15,AY15,BD15,BI15,BN15,BS15,BX15,CC15,CH15,CM15,CR15,CW15,DB15,DG15,DL15)</f>
        <v>0</v>
      </c>
      <c r="Q15" s="486">
        <f>SUM(V15,AA15,AF15,AK15,AP15,AU15,AZ15,BE15,BJ15,BO15,BT15,BY15,CD15,CI15,CN15,CS15,CX15,DC15,DH15,DM15)</f>
        <v>0</v>
      </c>
      <c r="R15" s="486">
        <f>SUM(W15,AB15,AG15,AL15,AQ15,AV15,BA15,BF15,BK15,BP15,BU15,BZ15,CE15,CJ15,CO15,CT15,CY15,DD15,DI15,DN15)</f>
        <v>0</v>
      </c>
      <c r="S15" s="499">
        <v>40341</v>
      </c>
      <c r="T15" s="314"/>
      <c r="U15" s="314"/>
      <c r="V15" s="314"/>
      <c r="W15" s="314"/>
      <c r="X15" s="320">
        <f t="shared" si="7"/>
        <v>0</v>
      </c>
      <c r="Y15" s="314"/>
      <c r="Z15" s="314"/>
      <c r="AA15" s="320"/>
      <c r="AB15" s="320"/>
      <c r="AC15" s="319"/>
      <c r="AD15" s="314"/>
      <c r="AE15" s="314"/>
      <c r="AF15" s="320"/>
      <c r="AG15" s="320"/>
      <c r="AH15" s="319"/>
      <c r="AI15" s="314"/>
      <c r="AJ15" s="314"/>
      <c r="AK15" s="320"/>
      <c r="AL15" s="320"/>
      <c r="AM15" s="319"/>
      <c r="AN15" s="314"/>
      <c r="AO15" s="314"/>
      <c r="AP15" s="341"/>
      <c r="AQ15" s="341"/>
      <c r="AR15" s="314"/>
      <c r="AS15" s="314"/>
      <c r="AT15" s="314"/>
      <c r="AU15" s="341"/>
      <c r="AV15" s="341"/>
      <c r="AW15" s="314"/>
      <c r="AX15" s="314"/>
      <c r="AY15" s="314"/>
      <c r="AZ15" s="341"/>
      <c r="BA15" s="341"/>
      <c r="BB15" s="314"/>
      <c r="BC15" s="314"/>
      <c r="BD15" s="314"/>
      <c r="BE15" s="341"/>
      <c r="BF15" s="341"/>
      <c r="BG15" s="314"/>
      <c r="BH15" s="314"/>
      <c r="BI15" s="314"/>
      <c r="BJ15" s="341"/>
      <c r="BK15" s="341"/>
      <c r="BL15" s="314"/>
      <c r="BM15" s="314"/>
      <c r="BN15" s="314"/>
      <c r="BO15" s="341"/>
      <c r="BP15" s="341"/>
      <c r="BQ15" s="314"/>
      <c r="BR15" s="314"/>
      <c r="BS15" s="314"/>
      <c r="BT15" s="341"/>
      <c r="BU15" s="341"/>
      <c r="BV15" s="314"/>
      <c r="BW15" s="314"/>
      <c r="BX15" s="314"/>
      <c r="BY15" s="341"/>
      <c r="BZ15" s="341"/>
      <c r="CA15" s="314"/>
      <c r="CB15" s="314"/>
      <c r="CC15" s="314"/>
      <c r="CD15" s="341"/>
      <c r="CE15" s="341"/>
      <c r="CF15" s="314"/>
      <c r="CG15" s="314"/>
      <c r="CH15" s="314"/>
      <c r="CI15" s="341"/>
      <c r="CJ15" s="341"/>
      <c r="CK15" s="314"/>
      <c r="CL15" s="314"/>
      <c r="CM15" s="314"/>
      <c r="CN15" s="341"/>
      <c r="CO15" s="341"/>
      <c r="CP15" s="314"/>
      <c r="CQ15" s="314"/>
      <c r="CR15" s="314"/>
      <c r="CS15" s="341"/>
      <c r="CT15" s="341"/>
      <c r="CU15" s="314"/>
      <c r="CV15" s="314"/>
      <c r="CW15" s="314"/>
      <c r="CX15" s="341"/>
      <c r="CY15" s="341"/>
      <c r="CZ15" s="314"/>
      <c r="DA15" s="314"/>
      <c r="DB15" s="314"/>
      <c r="DC15" s="341"/>
      <c r="DD15" s="341"/>
      <c r="DE15" s="314"/>
      <c r="DF15" s="314"/>
      <c r="DG15" s="314"/>
      <c r="DH15" s="341"/>
      <c r="DI15" s="341"/>
      <c r="DJ15" s="314"/>
      <c r="DK15" s="314"/>
      <c r="DL15" s="314"/>
      <c r="DM15" s="341"/>
      <c r="DN15" s="341"/>
      <c r="DO15" s="377"/>
      <c r="DP15" s="324">
        <v>1</v>
      </c>
      <c r="DQ15" s="314">
        <v>47500</v>
      </c>
      <c r="DR15" s="314"/>
      <c r="DS15" s="314"/>
      <c r="DT15" s="314">
        <v>1</v>
      </c>
      <c r="DU15" s="314">
        <v>47500</v>
      </c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58">
        <f>SUM(ED15,EB15,DZ15,DX15,DV15,DT15)</f>
        <v>1</v>
      </c>
      <c r="EG15" s="358">
        <f>SUM(EE15,EC15,EA15,DY15,DW15,DU15)</f>
        <v>47500</v>
      </c>
      <c r="EH15" s="433">
        <v>1</v>
      </c>
      <c r="EI15" s="433">
        <v>47500</v>
      </c>
      <c r="EJ15" s="433"/>
      <c r="EK15" s="433"/>
      <c r="EL15" s="86"/>
      <c r="EM15" s="86"/>
      <c r="EN15" s="86"/>
      <c r="EO15" s="86"/>
      <c r="EP15" s="86"/>
      <c r="EQ15" s="86"/>
      <c r="ER15" s="86"/>
      <c r="ES15" s="86"/>
      <c r="ET15" s="86"/>
    </row>
    <row r="16" spans="1:150" ht="63.75" thickBot="1">
      <c r="A16" s="447">
        <v>9</v>
      </c>
      <c r="B16" s="500" t="s">
        <v>1332</v>
      </c>
      <c r="C16" s="482" t="s">
        <v>1333</v>
      </c>
      <c r="D16" s="447" t="s">
        <v>1334</v>
      </c>
      <c r="E16" s="456">
        <v>108800</v>
      </c>
      <c r="F16" s="456">
        <v>12800</v>
      </c>
      <c r="G16" s="501">
        <f t="shared" si="4"/>
        <v>121600</v>
      </c>
      <c r="H16" s="502"/>
      <c r="I16" s="503">
        <f>SUM(J16-G16/60)</f>
        <v>463.60000000000014</v>
      </c>
      <c r="J16" s="504">
        <f>SUM((G16*3*61)/(8*60*100))+(G16/60)</f>
        <v>2490.2666666666669</v>
      </c>
      <c r="K16" s="474" t="s">
        <v>1335</v>
      </c>
      <c r="L16" s="505">
        <v>0</v>
      </c>
      <c r="M16" s="503">
        <f t="shared" si="2"/>
        <v>0</v>
      </c>
      <c r="N16" s="504">
        <f t="shared" si="3"/>
        <v>0</v>
      </c>
      <c r="O16" s="502">
        <f>SUM(P16:Q16)</f>
        <v>0</v>
      </c>
      <c r="P16" s="502">
        <f t="shared" si="6"/>
        <v>0</v>
      </c>
      <c r="Q16" s="502">
        <f t="shared" si="6"/>
        <v>0</v>
      </c>
      <c r="R16" s="502">
        <f t="shared" si="6"/>
        <v>0</v>
      </c>
      <c r="S16" s="458" t="s">
        <v>1336</v>
      </c>
      <c r="T16" s="502"/>
      <c r="U16" s="502"/>
      <c r="V16" s="502"/>
      <c r="W16" s="502"/>
      <c r="X16" s="506"/>
      <c r="Y16" s="502"/>
      <c r="Z16" s="502"/>
      <c r="AA16" s="507"/>
      <c r="AB16" s="507"/>
      <c r="AC16" s="506"/>
      <c r="AD16" s="502"/>
      <c r="AE16" s="502"/>
      <c r="AF16" s="507"/>
      <c r="AG16" s="507"/>
      <c r="AH16" s="506"/>
      <c r="AI16" s="502"/>
      <c r="AJ16" s="502"/>
      <c r="AK16" s="507"/>
      <c r="AL16" s="507"/>
      <c r="AM16" s="506"/>
      <c r="AN16" s="502"/>
      <c r="AO16" s="502"/>
      <c r="AP16" s="508"/>
      <c r="AQ16" s="508"/>
      <c r="AR16" s="502"/>
      <c r="AS16" s="502"/>
      <c r="AT16" s="502"/>
      <c r="AU16" s="508"/>
      <c r="AV16" s="508"/>
      <c r="AW16" s="502"/>
      <c r="AX16" s="502"/>
      <c r="AY16" s="502"/>
      <c r="AZ16" s="508"/>
      <c r="BA16" s="508"/>
      <c r="BB16" s="502"/>
      <c r="BC16" s="502"/>
      <c r="BD16" s="502"/>
      <c r="BE16" s="508"/>
      <c r="BF16" s="508"/>
      <c r="BG16" s="502"/>
      <c r="BH16" s="502"/>
      <c r="BI16" s="502"/>
      <c r="BJ16" s="508"/>
      <c r="BK16" s="508"/>
      <c r="BL16" s="502"/>
      <c r="BM16" s="502"/>
      <c r="BN16" s="502"/>
      <c r="BO16" s="508"/>
      <c r="BP16" s="508"/>
      <c r="BQ16" s="502"/>
      <c r="BR16" s="502"/>
      <c r="BS16" s="502"/>
      <c r="BT16" s="508"/>
      <c r="BU16" s="508"/>
      <c r="BV16" s="502"/>
      <c r="BW16" s="502"/>
      <c r="BX16" s="502"/>
      <c r="BY16" s="508"/>
      <c r="BZ16" s="508"/>
      <c r="CA16" s="502"/>
      <c r="CB16" s="502"/>
      <c r="CC16" s="502"/>
      <c r="CD16" s="508"/>
      <c r="CE16" s="508"/>
      <c r="CF16" s="502"/>
      <c r="CG16" s="502"/>
      <c r="CH16" s="502"/>
      <c r="CI16" s="508"/>
      <c r="CJ16" s="508"/>
      <c r="CK16" s="502"/>
      <c r="CL16" s="502"/>
      <c r="CM16" s="502"/>
      <c r="CN16" s="508"/>
      <c r="CO16" s="508"/>
      <c r="CP16" s="502"/>
      <c r="CQ16" s="502"/>
      <c r="CR16" s="502"/>
      <c r="CS16" s="508"/>
      <c r="CT16" s="508"/>
      <c r="CU16" s="502"/>
      <c r="CV16" s="502"/>
      <c r="CW16" s="502"/>
      <c r="CX16" s="508"/>
      <c r="CY16" s="508"/>
      <c r="CZ16" s="502"/>
      <c r="DA16" s="502"/>
      <c r="DB16" s="502"/>
      <c r="DC16" s="508"/>
      <c r="DD16" s="508"/>
      <c r="DE16" s="502"/>
      <c r="DF16" s="502"/>
      <c r="DG16" s="502"/>
      <c r="DH16" s="508"/>
      <c r="DI16" s="508"/>
      <c r="DJ16" s="502"/>
      <c r="DK16" s="502"/>
      <c r="DL16" s="502"/>
      <c r="DM16" s="508"/>
      <c r="DN16" s="508"/>
      <c r="DO16" s="509"/>
      <c r="DP16" s="510">
        <v>1</v>
      </c>
      <c r="DQ16" s="502">
        <v>121600</v>
      </c>
      <c r="DR16" s="502"/>
      <c r="DS16" s="502"/>
      <c r="DT16" s="502"/>
      <c r="DU16" s="502"/>
      <c r="DV16" s="502"/>
      <c r="DW16" s="502"/>
      <c r="DX16" s="502"/>
      <c r="DY16" s="502"/>
      <c r="DZ16" s="502"/>
      <c r="EA16" s="502"/>
      <c r="EB16" s="502">
        <v>1</v>
      </c>
      <c r="EC16" s="502">
        <v>121600</v>
      </c>
      <c r="ED16" s="502"/>
      <c r="EE16" s="502"/>
      <c r="EF16" s="511">
        <f t="shared" si="8"/>
        <v>1</v>
      </c>
      <c r="EG16" s="511">
        <f t="shared" si="8"/>
        <v>121600</v>
      </c>
      <c r="EH16" s="512">
        <v>1</v>
      </c>
      <c r="EI16" s="512">
        <v>121600</v>
      </c>
      <c r="EJ16" s="512"/>
      <c r="EK16" s="512"/>
      <c r="EL16" s="513"/>
      <c r="EM16" s="513"/>
      <c r="EN16" s="513"/>
      <c r="EO16" s="513"/>
      <c r="EP16" s="513"/>
      <c r="EQ16" s="513"/>
      <c r="ER16" s="513"/>
      <c r="ES16" s="513"/>
      <c r="ET16" s="513"/>
    </row>
    <row r="17" spans="1:150">
      <c r="A17" s="379"/>
      <c r="B17" s="462" t="s">
        <v>1085</v>
      </c>
      <c r="C17" s="462"/>
      <c r="D17" s="463"/>
      <c r="E17" s="341">
        <f>SUM(E8:E16)</f>
        <v>402050</v>
      </c>
      <c r="F17" s="341">
        <f>SUM(F8:F16)</f>
        <v>47300</v>
      </c>
      <c r="G17" s="341">
        <f>SUM(G8:G16)</f>
        <v>449350</v>
      </c>
      <c r="H17" s="341"/>
      <c r="I17" s="341">
        <f>SUM(I8:I16)</f>
        <v>3044.6312500000004</v>
      </c>
      <c r="J17" s="341">
        <f>SUM(J8:J16)</f>
        <v>21458.797916666666</v>
      </c>
      <c r="K17" s="341"/>
      <c r="L17" s="381"/>
      <c r="M17" s="341">
        <f t="shared" ref="M17:AR17" si="9">SUM(M8:M16)</f>
        <v>5498.71875</v>
      </c>
      <c r="N17" s="341">
        <f t="shared" si="9"/>
        <v>40411.21875</v>
      </c>
      <c r="O17" s="341">
        <f t="shared" si="9"/>
        <v>3300</v>
      </c>
      <c r="P17" s="341">
        <f t="shared" si="9"/>
        <v>2850</v>
      </c>
      <c r="Q17" s="341">
        <f t="shared" si="9"/>
        <v>450</v>
      </c>
      <c r="R17" s="341">
        <f t="shared" si="9"/>
        <v>0</v>
      </c>
      <c r="S17" s="341">
        <f t="shared" si="9"/>
        <v>161078</v>
      </c>
      <c r="T17" s="341">
        <f t="shared" si="9"/>
        <v>40220</v>
      </c>
      <c r="U17" s="341">
        <f t="shared" si="9"/>
        <v>2850</v>
      </c>
      <c r="V17" s="341">
        <f t="shared" si="9"/>
        <v>450</v>
      </c>
      <c r="W17" s="341">
        <f t="shared" si="9"/>
        <v>0</v>
      </c>
      <c r="X17" s="341">
        <f t="shared" si="9"/>
        <v>3300</v>
      </c>
      <c r="Y17" s="341">
        <f t="shared" si="9"/>
        <v>0</v>
      </c>
      <c r="Z17" s="341">
        <f t="shared" si="9"/>
        <v>0</v>
      </c>
      <c r="AA17" s="341">
        <f t="shared" si="9"/>
        <v>0</v>
      </c>
      <c r="AB17" s="341">
        <f t="shared" si="9"/>
        <v>0</v>
      </c>
      <c r="AC17" s="341">
        <f t="shared" si="9"/>
        <v>0</v>
      </c>
      <c r="AD17" s="341">
        <f t="shared" si="9"/>
        <v>0</v>
      </c>
      <c r="AE17" s="341">
        <f t="shared" si="9"/>
        <v>0</v>
      </c>
      <c r="AF17" s="341">
        <f t="shared" si="9"/>
        <v>0</v>
      </c>
      <c r="AG17" s="341">
        <f t="shared" si="9"/>
        <v>0</v>
      </c>
      <c r="AH17" s="341">
        <f t="shared" si="9"/>
        <v>0</v>
      </c>
      <c r="AI17" s="341">
        <f t="shared" si="9"/>
        <v>0</v>
      </c>
      <c r="AJ17" s="341">
        <f t="shared" si="9"/>
        <v>0</v>
      </c>
      <c r="AK17" s="341">
        <f t="shared" si="9"/>
        <v>0</v>
      </c>
      <c r="AL17" s="341">
        <f t="shared" si="9"/>
        <v>0</v>
      </c>
      <c r="AM17" s="341">
        <f t="shared" si="9"/>
        <v>0</v>
      </c>
      <c r="AN17" s="341">
        <f t="shared" si="9"/>
        <v>0</v>
      </c>
      <c r="AO17" s="341">
        <f t="shared" si="9"/>
        <v>0</v>
      </c>
      <c r="AP17" s="341">
        <f t="shared" si="9"/>
        <v>0</v>
      </c>
      <c r="AQ17" s="341">
        <f t="shared" si="9"/>
        <v>0</v>
      </c>
      <c r="AR17" s="341">
        <f t="shared" si="9"/>
        <v>0</v>
      </c>
      <c r="AS17" s="341">
        <f t="shared" ref="AS17:BX17" si="10">SUM(AS8:AS16)</f>
        <v>0</v>
      </c>
      <c r="AT17" s="341">
        <f t="shared" si="10"/>
        <v>0</v>
      </c>
      <c r="AU17" s="341">
        <f t="shared" si="10"/>
        <v>0</v>
      </c>
      <c r="AV17" s="341">
        <f t="shared" si="10"/>
        <v>0</v>
      </c>
      <c r="AW17" s="341">
        <f t="shared" si="10"/>
        <v>0</v>
      </c>
      <c r="AX17" s="341">
        <f t="shared" si="10"/>
        <v>0</v>
      </c>
      <c r="AY17" s="341">
        <f t="shared" si="10"/>
        <v>0</v>
      </c>
      <c r="AZ17" s="341">
        <f t="shared" si="10"/>
        <v>0</v>
      </c>
      <c r="BA17" s="341">
        <f t="shared" si="10"/>
        <v>0</v>
      </c>
      <c r="BB17" s="341">
        <f t="shared" si="10"/>
        <v>0</v>
      </c>
      <c r="BC17" s="341">
        <f t="shared" si="10"/>
        <v>0</v>
      </c>
      <c r="BD17" s="341">
        <f t="shared" si="10"/>
        <v>0</v>
      </c>
      <c r="BE17" s="341">
        <f t="shared" si="10"/>
        <v>0</v>
      </c>
      <c r="BF17" s="341">
        <f t="shared" si="10"/>
        <v>0</v>
      </c>
      <c r="BG17" s="341">
        <f t="shared" si="10"/>
        <v>0</v>
      </c>
      <c r="BH17" s="341">
        <f t="shared" si="10"/>
        <v>0</v>
      </c>
      <c r="BI17" s="341">
        <f t="shared" si="10"/>
        <v>0</v>
      </c>
      <c r="BJ17" s="341">
        <f t="shared" si="10"/>
        <v>0</v>
      </c>
      <c r="BK17" s="341">
        <f t="shared" si="10"/>
        <v>0</v>
      </c>
      <c r="BL17" s="341">
        <f t="shared" si="10"/>
        <v>0</v>
      </c>
      <c r="BM17" s="341">
        <f t="shared" si="10"/>
        <v>0</v>
      </c>
      <c r="BN17" s="341">
        <f t="shared" si="10"/>
        <v>0</v>
      </c>
      <c r="BO17" s="341">
        <f t="shared" si="10"/>
        <v>0</v>
      </c>
      <c r="BP17" s="341">
        <f t="shared" si="10"/>
        <v>0</v>
      </c>
      <c r="BQ17" s="341">
        <f t="shared" si="10"/>
        <v>0</v>
      </c>
      <c r="BR17" s="341">
        <f t="shared" si="10"/>
        <v>0</v>
      </c>
      <c r="BS17" s="341">
        <f t="shared" si="10"/>
        <v>0</v>
      </c>
      <c r="BT17" s="341">
        <f t="shared" si="10"/>
        <v>0</v>
      </c>
      <c r="BU17" s="341">
        <f t="shared" si="10"/>
        <v>0</v>
      </c>
      <c r="BV17" s="341">
        <f t="shared" si="10"/>
        <v>0</v>
      </c>
      <c r="BW17" s="341">
        <f t="shared" si="10"/>
        <v>0</v>
      </c>
      <c r="BX17" s="341">
        <f t="shared" si="10"/>
        <v>0</v>
      </c>
      <c r="BY17" s="341">
        <f t="shared" ref="BY17:DD17" si="11">SUM(BY8:BY16)</f>
        <v>0</v>
      </c>
      <c r="BZ17" s="341">
        <f t="shared" si="11"/>
        <v>0</v>
      </c>
      <c r="CA17" s="341">
        <f t="shared" si="11"/>
        <v>0</v>
      </c>
      <c r="CB17" s="341">
        <f t="shared" si="11"/>
        <v>0</v>
      </c>
      <c r="CC17" s="341">
        <f t="shared" si="11"/>
        <v>0</v>
      </c>
      <c r="CD17" s="341">
        <f t="shared" si="11"/>
        <v>0</v>
      </c>
      <c r="CE17" s="341">
        <f t="shared" si="11"/>
        <v>0</v>
      </c>
      <c r="CF17" s="341">
        <f t="shared" si="11"/>
        <v>0</v>
      </c>
      <c r="CG17" s="341">
        <f t="shared" si="11"/>
        <v>0</v>
      </c>
      <c r="CH17" s="341">
        <f t="shared" si="11"/>
        <v>0</v>
      </c>
      <c r="CI17" s="341">
        <f t="shared" si="11"/>
        <v>0</v>
      </c>
      <c r="CJ17" s="341">
        <f t="shared" si="11"/>
        <v>0</v>
      </c>
      <c r="CK17" s="341">
        <f t="shared" si="11"/>
        <v>0</v>
      </c>
      <c r="CL17" s="341">
        <f t="shared" si="11"/>
        <v>0</v>
      </c>
      <c r="CM17" s="341">
        <f t="shared" si="11"/>
        <v>0</v>
      </c>
      <c r="CN17" s="341">
        <f t="shared" si="11"/>
        <v>0</v>
      </c>
      <c r="CO17" s="341">
        <f t="shared" si="11"/>
        <v>0</v>
      </c>
      <c r="CP17" s="341">
        <f t="shared" si="11"/>
        <v>0</v>
      </c>
      <c r="CQ17" s="341">
        <f t="shared" si="11"/>
        <v>0</v>
      </c>
      <c r="CR17" s="341">
        <f t="shared" si="11"/>
        <v>0</v>
      </c>
      <c r="CS17" s="341">
        <f t="shared" si="11"/>
        <v>0</v>
      </c>
      <c r="CT17" s="341">
        <f t="shared" si="11"/>
        <v>0</v>
      </c>
      <c r="CU17" s="341">
        <f t="shared" si="11"/>
        <v>0</v>
      </c>
      <c r="CV17" s="341">
        <f t="shared" si="11"/>
        <v>0</v>
      </c>
      <c r="CW17" s="341">
        <f t="shared" si="11"/>
        <v>0</v>
      </c>
      <c r="CX17" s="341">
        <f t="shared" si="11"/>
        <v>0</v>
      </c>
      <c r="CY17" s="341">
        <f t="shared" si="11"/>
        <v>0</v>
      </c>
      <c r="CZ17" s="341">
        <f t="shared" si="11"/>
        <v>0</v>
      </c>
      <c r="DA17" s="341">
        <f t="shared" si="11"/>
        <v>0</v>
      </c>
      <c r="DB17" s="341">
        <f t="shared" si="11"/>
        <v>0</v>
      </c>
      <c r="DC17" s="341">
        <f t="shared" si="11"/>
        <v>0</v>
      </c>
      <c r="DD17" s="341">
        <f t="shared" si="11"/>
        <v>0</v>
      </c>
      <c r="DE17" s="341">
        <f t="shared" ref="DE17:EJ17" si="12">SUM(DE8:DE16)</f>
        <v>0</v>
      </c>
      <c r="DF17" s="341">
        <f t="shared" si="12"/>
        <v>0</v>
      </c>
      <c r="DG17" s="341">
        <f t="shared" si="12"/>
        <v>0</v>
      </c>
      <c r="DH17" s="341">
        <f t="shared" si="12"/>
        <v>0</v>
      </c>
      <c r="DI17" s="341">
        <f t="shared" si="12"/>
        <v>0</v>
      </c>
      <c r="DJ17" s="341">
        <f t="shared" si="12"/>
        <v>0</v>
      </c>
      <c r="DK17" s="341">
        <f t="shared" si="12"/>
        <v>0</v>
      </c>
      <c r="DL17" s="341">
        <f t="shared" si="12"/>
        <v>0</v>
      </c>
      <c r="DM17" s="341">
        <f t="shared" si="12"/>
        <v>0</v>
      </c>
      <c r="DN17" s="341">
        <f t="shared" si="12"/>
        <v>0</v>
      </c>
      <c r="DO17" s="359">
        <f t="shared" si="12"/>
        <v>0</v>
      </c>
      <c r="DP17" s="442">
        <f t="shared" si="12"/>
        <v>8</v>
      </c>
      <c r="DQ17" s="341">
        <f t="shared" si="12"/>
        <v>401850</v>
      </c>
      <c r="DR17" s="341">
        <f t="shared" si="12"/>
        <v>1</v>
      </c>
      <c r="DS17" s="341">
        <f t="shared" si="12"/>
        <v>47500</v>
      </c>
      <c r="DT17" s="341">
        <f t="shared" si="12"/>
        <v>1</v>
      </c>
      <c r="DU17" s="341">
        <f t="shared" si="12"/>
        <v>47500</v>
      </c>
      <c r="DV17" s="341">
        <f t="shared" si="12"/>
        <v>7</v>
      </c>
      <c r="DW17" s="341">
        <f t="shared" si="12"/>
        <v>280250</v>
      </c>
      <c r="DX17" s="341">
        <f t="shared" si="12"/>
        <v>0</v>
      </c>
      <c r="DY17" s="341">
        <f t="shared" si="12"/>
        <v>0</v>
      </c>
      <c r="DZ17" s="341">
        <f t="shared" si="12"/>
        <v>0</v>
      </c>
      <c r="EA17" s="341">
        <f t="shared" si="12"/>
        <v>0</v>
      </c>
      <c r="EB17" s="341">
        <f t="shared" si="12"/>
        <v>1</v>
      </c>
      <c r="EC17" s="341">
        <f t="shared" si="12"/>
        <v>121600</v>
      </c>
      <c r="ED17" s="341">
        <f t="shared" si="12"/>
        <v>0</v>
      </c>
      <c r="EE17" s="341">
        <f t="shared" si="12"/>
        <v>0</v>
      </c>
      <c r="EF17" s="341">
        <f t="shared" si="12"/>
        <v>9</v>
      </c>
      <c r="EG17" s="341">
        <f t="shared" si="12"/>
        <v>449350</v>
      </c>
      <c r="EH17" s="341">
        <f t="shared" si="12"/>
        <v>7</v>
      </c>
      <c r="EI17" s="341">
        <f t="shared" si="12"/>
        <v>387600</v>
      </c>
      <c r="EJ17" s="341">
        <f t="shared" si="12"/>
        <v>2</v>
      </c>
      <c r="EK17" s="341">
        <f t="shared" ref="EK17" si="13">SUM(EK8:EK16)</f>
        <v>61750</v>
      </c>
      <c r="EL17" s="11"/>
      <c r="EM17" s="11"/>
      <c r="EN17" s="11"/>
      <c r="EO17" s="11"/>
      <c r="EP17" s="11"/>
      <c r="EQ17" s="11"/>
      <c r="ER17" s="11"/>
      <c r="ES17" s="11"/>
      <c r="ET17" s="11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  <vt:lpstr>Term 30%of90% Term</vt:lpstr>
      <vt:lpstr>17-18 Edu</vt:lpstr>
      <vt:lpstr>term 30%of90%18-19</vt:lpstr>
      <vt:lpstr>18-19 Edu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2019-06-04T09:11:46Z</dcterms:modified>
</cp:coreProperties>
</file>