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8" activeTab="24"/>
  </bookViews>
  <sheets>
    <sheet name="2002-03" sheetId="20" r:id="rId1"/>
    <sheet name="2003-04" sheetId="19" r:id="rId2"/>
    <sheet name="2004-05" sheetId="18" r:id="rId3"/>
    <sheet name="2005-06" sheetId="17" r:id="rId4"/>
    <sheet name="2006-07" sheetId="16" r:id="rId5"/>
    <sheet name="2007-08" sheetId="15" r:id="rId6"/>
    <sheet name="2008-09" sheetId="14" r:id="rId7"/>
    <sheet name="2009-10" sheetId="13" r:id="rId8"/>
    <sheet name="2010-11" sheetId="12" r:id="rId9"/>
    <sheet name="11-12" sheetId="1" r:id="rId10"/>
    <sheet name="12-13" sheetId="2" r:id="rId11"/>
    <sheet name="12-13 Term" sheetId="4" r:id="rId12"/>
    <sheet name="12-13 Edu" sheetId="5" r:id="rId13"/>
    <sheet name="13-14 Term" sheetId="6" r:id="rId14"/>
    <sheet name="13-14 Edu" sheetId="7" r:id="rId15"/>
    <sheet name="14-15 Term" sheetId="8" r:id="rId16"/>
    <sheet name="14-15 Edu" sheetId="9" r:id="rId17"/>
    <sheet name="15-16 Term" sheetId="10" r:id="rId18"/>
    <sheet name="15-16 Edu" sheetId="11" r:id="rId19"/>
    <sheet name="16-17 Term" sheetId="21" r:id="rId20"/>
    <sheet name="16-17 Edu" sheetId="22" r:id="rId21"/>
    <sheet name="17-18 Term" sheetId="23" r:id="rId22"/>
    <sheet name="30% of 90% Term 17-18" sheetId="24" r:id="rId23"/>
    <sheet name="17-18 Edu" sheetId="25" r:id="rId24"/>
    <sheet name="Sheet4" sheetId="26" r:id="rId25"/>
  </sheets>
  <definedNames>
    <definedName name="_xlnm._FilterDatabase" localSheetId="9" hidden="1">'11-12'!$A$5:$Y$46</definedName>
    <definedName name="_xlnm._FilterDatabase" localSheetId="18" hidden="1">'15-16 Edu'!$F$1:$F$13</definedName>
  </definedNames>
  <calcPr calcId="124519"/>
</workbook>
</file>

<file path=xl/calcChain.xml><?xml version="1.0" encoding="utf-8"?>
<calcChain xmlns="http://schemas.openxmlformats.org/spreadsheetml/2006/main">
  <c r="P18" i="7"/>
  <c r="P17"/>
  <c r="K18" i="6"/>
  <c r="K17"/>
  <c r="P14" i="5"/>
  <c r="P13"/>
  <c r="L22" i="4"/>
  <c r="L21"/>
  <c r="L20"/>
  <c r="L19"/>
  <c r="K17"/>
  <c r="E14" i="17"/>
  <c r="E13"/>
  <c r="E12"/>
  <c r="E38" i="18"/>
  <c r="E37"/>
  <c r="E36"/>
  <c r="E15" i="19"/>
  <c r="E14"/>
  <c r="E13"/>
  <c r="EK10" i="12"/>
  <c r="EJ10"/>
  <c r="EI10"/>
  <c r="EH10"/>
  <c r="EE10"/>
  <c r="ED10"/>
  <c r="EC10"/>
  <c r="EB10"/>
  <c r="EA10"/>
  <c r="DZ10"/>
  <c r="DY10"/>
  <c r="DX10"/>
  <c r="DW10"/>
  <c r="DV10"/>
  <c r="DU10"/>
  <c r="DT10"/>
  <c r="DS10"/>
  <c r="DR10"/>
  <c r="DQ10"/>
  <c r="DP10"/>
  <c r="DO10"/>
  <c r="DN10"/>
  <c r="DM10"/>
  <c r="DL10"/>
  <c r="DK10"/>
  <c r="DJ10"/>
  <c r="DI10"/>
  <c r="DH10"/>
  <c r="DG10"/>
  <c r="DF10"/>
  <c r="DE10"/>
  <c r="DD10"/>
  <c r="DC10"/>
  <c r="DB10"/>
  <c r="DA10"/>
  <c r="CZ10"/>
  <c r="CY10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G10"/>
  <c r="AF10"/>
  <c r="AE10"/>
  <c r="AD10"/>
  <c r="AB10"/>
  <c r="AA10"/>
  <c r="Z10"/>
  <c r="Y10"/>
  <c r="W10"/>
  <c r="V10"/>
  <c r="U10"/>
  <c r="T10"/>
  <c r="S10"/>
  <c r="F10"/>
  <c r="E10"/>
  <c r="EG9"/>
  <c r="EF9"/>
  <c r="AC9"/>
  <c r="X9"/>
  <c r="R9"/>
  <c r="Q9"/>
  <c r="P9"/>
  <c r="G9"/>
  <c r="J9" s="1"/>
  <c r="EG8"/>
  <c r="EG10" s="1"/>
  <c r="EF8"/>
  <c r="EF10" s="1"/>
  <c r="AH8"/>
  <c r="AH10" s="1"/>
  <c r="AC8"/>
  <c r="AC10" s="1"/>
  <c r="X8"/>
  <c r="R8"/>
  <c r="R10" s="1"/>
  <c r="Q8"/>
  <c r="P8"/>
  <c r="P10" s="1"/>
  <c r="G8"/>
  <c r="G10" s="1"/>
  <c r="J7"/>
  <c r="I7"/>
  <c r="M7" s="1"/>
  <c r="EK13" i="14"/>
  <c r="EJ13"/>
  <c r="EI13"/>
  <c r="EH13"/>
  <c r="EE13"/>
  <c r="ED13"/>
  <c r="EC13"/>
  <c r="EB13"/>
  <c r="EA13"/>
  <c r="DZ13"/>
  <c r="DY13"/>
  <c r="DX13"/>
  <c r="DW13"/>
  <c r="DV13"/>
  <c r="DU13"/>
  <c r="DT13"/>
  <c r="DS13"/>
  <c r="DR13"/>
  <c r="DQ13"/>
  <c r="DP13"/>
  <c r="DO13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K13"/>
  <c r="BJ13"/>
  <c r="BI13"/>
  <c r="BH13"/>
  <c r="BF13"/>
  <c r="BE13"/>
  <c r="BD13"/>
  <c r="BC13"/>
  <c r="BA13"/>
  <c r="AZ13"/>
  <c r="AY13"/>
  <c r="AX13"/>
  <c r="AV13"/>
  <c r="AU13"/>
  <c r="AT13"/>
  <c r="AS13"/>
  <c r="AQ13"/>
  <c r="AP13"/>
  <c r="AO13"/>
  <c r="AN13"/>
  <c r="AL13"/>
  <c r="AK13"/>
  <c r="AJ13"/>
  <c r="AI13"/>
  <c r="AG13"/>
  <c r="AF13"/>
  <c r="AE13"/>
  <c r="AD13"/>
  <c r="AB13"/>
  <c r="AA13"/>
  <c r="Z13"/>
  <c r="Y13"/>
  <c r="W13"/>
  <c r="V13"/>
  <c r="U13"/>
  <c r="T13"/>
  <c r="S13"/>
  <c r="L13"/>
  <c r="K13"/>
  <c r="F13"/>
  <c r="E13"/>
  <c r="EG12"/>
  <c r="EF12"/>
  <c r="AH12"/>
  <c r="AC12"/>
  <c r="X12"/>
  <c r="R12"/>
  <c r="Q12"/>
  <c r="O12" s="1"/>
  <c r="P12"/>
  <c r="G12"/>
  <c r="J12" s="1"/>
  <c r="EG11"/>
  <c r="EF11"/>
  <c r="BL11"/>
  <c r="BG11"/>
  <c r="BB11"/>
  <c r="AW11"/>
  <c r="AR11"/>
  <c r="AM11"/>
  <c r="AH11"/>
  <c r="AC11"/>
  <c r="X11"/>
  <c r="R11"/>
  <c r="Q11"/>
  <c r="O11" s="1"/>
  <c r="P11"/>
  <c r="G11"/>
  <c r="J11" s="1"/>
  <c r="EG10"/>
  <c r="EF10"/>
  <c r="BL10"/>
  <c r="BG10"/>
  <c r="BB10"/>
  <c r="AW10"/>
  <c r="AR10"/>
  <c r="AM10"/>
  <c r="AH10"/>
  <c r="AC10"/>
  <c r="X10"/>
  <c r="R10"/>
  <c r="Q10"/>
  <c r="P10"/>
  <c r="O10" s="1"/>
  <c r="G10"/>
  <c r="J10" s="1"/>
  <c r="EG9"/>
  <c r="EF9"/>
  <c r="BL9"/>
  <c r="BG9"/>
  <c r="BB9"/>
  <c r="AW9"/>
  <c r="AR9"/>
  <c r="AM9"/>
  <c r="AH9"/>
  <c r="AC9"/>
  <c r="X9"/>
  <c r="R9"/>
  <c r="Q9"/>
  <c r="P9"/>
  <c r="O9" s="1"/>
  <c r="J9"/>
  <c r="I9" s="1"/>
  <c r="M9" s="1"/>
  <c r="G9"/>
  <c r="EG8"/>
  <c r="EG13" s="1"/>
  <c r="EF8"/>
  <c r="EF13" s="1"/>
  <c r="BL8"/>
  <c r="BL13" s="1"/>
  <c r="BG8"/>
  <c r="BG13" s="1"/>
  <c r="BB8"/>
  <c r="BB13" s="1"/>
  <c r="AW8"/>
  <c r="AW13" s="1"/>
  <c r="AR8"/>
  <c r="AR13" s="1"/>
  <c r="AM8"/>
  <c r="AM13" s="1"/>
  <c r="AH8"/>
  <c r="AH13" s="1"/>
  <c r="AC8"/>
  <c r="AC13" s="1"/>
  <c r="X8"/>
  <c r="X13" s="1"/>
  <c r="R8"/>
  <c r="R13" s="1"/>
  <c r="Q8"/>
  <c r="Q13" s="1"/>
  <c r="P8"/>
  <c r="O8" s="1"/>
  <c r="J8"/>
  <c r="I8" s="1"/>
  <c r="M8" s="1"/>
  <c r="G8"/>
  <c r="G13" s="1"/>
  <c r="I13" s="1"/>
  <c r="J7"/>
  <c r="I7" s="1"/>
  <c r="EK15" i="15"/>
  <c r="EJ15"/>
  <c r="EI15"/>
  <c r="EH15"/>
  <c r="EE15"/>
  <c r="ED15"/>
  <c r="EC15"/>
  <c r="EB15"/>
  <c r="EA15"/>
  <c r="DZ15"/>
  <c r="DY15"/>
  <c r="DX15"/>
  <c r="DW15"/>
  <c r="DV15"/>
  <c r="DU15"/>
  <c r="DT15"/>
  <c r="DS15"/>
  <c r="DR15"/>
  <c r="DQ15"/>
  <c r="DP15"/>
  <c r="DO15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E15"/>
  <c r="CD15"/>
  <c r="CC15"/>
  <c r="CB15"/>
  <c r="BZ15"/>
  <c r="BY15"/>
  <c r="BX15"/>
  <c r="BW15"/>
  <c r="BU15"/>
  <c r="BT15"/>
  <c r="BS15"/>
  <c r="BR15"/>
  <c r="BP15"/>
  <c r="BO15"/>
  <c r="BN15"/>
  <c r="BM15"/>
  <c r="BK15"/>
  <c r="BJ15"/>
  <c r="BI15"/>
  <c r="BH15"/>
  <c r="BF15"/>
  <c r="BE15"/>
  <c r="BD15"/>
  <c r="BC15"/>
  <c r="BA15"/>
  <c r="AZ15"/>
  <c r="AY15"/>
  <c r="AX15"/>
  <c r="AV15"/>
  <c r="AU15"/>
  <c r="AT15"/>
  <c r="AS15"/>
  <c r="AQ15"/>
  <c r="AP15"/>
  <c r="AO15"/>
  <c r="AN15"/>
  <c r="AL15"/>
  <c r="AK15"/>
  <c r="AJ15"/>
  <c r="AI15"/>
  <c r="AG15"/>
  <c r="AF15"/>
  <c r="AE15"/>
  <c r="AD15"/>
  <c r="AB15"/>
  <c r="AA15"/>
  <c r="Z15"/>
  <c r="Y15"/>
  <c r="W15"/>
  <c r="V15"/>
  <c r="U15"/>
  <c r="T15"/>
  <c r="S15"/>
  <c r="M15"/>
  <c r="K15"/>
  <c r="F15"/>
  <c r="E15"/>
  <c r="EG14"/>
  <c r="EF14"/>
  <c r="CF14"/>
  <c r="CA14"/>
  <c r="BV14"/>
  <c r="BQ14"/>
  <c r="BL14"/>
  <c r="BG14"/>
  <c r="BB14"/>
  <c r="AW14"/>
  <c r="AR14"/>
  <c r="AM14"/>
  <c r="AH14"/>
  <c r="AC14"/>
  <c r="X14"/>
  <c r="R14"/>
  <c r="Q14"/>
  <c r="P14"/>
  <c r="O14" s="1"/>
  <c r="G14"/>
  <c r="J14" s="1"/>
  <c r="EG13"/>
  <c r="EF13"/>
  <c r="CF13"/>
  <c r="CA13"/>
  <c r="BV13"/>
  <c r="BQ13"/>
  <c r="BL13"/>
  <c r="BG13"/>
  <c r="BB13"/>
  <c r="AW13"/>
  <c r="AR13"/>
  <c r="AM13"/>
  <c r="AH13"/>
  <c r="AC13"/>
  <c r="X13"/>
  <c r="R13"/>
  <c r="Q13"/>
  <c r="P13"/>
  <c r="G13"/>
  <c r="J13" s="1"/>
  <c r="EG12"/>
  <c r="EF12"/>
  <c r="CF12"/>
  <c r="CA12"/>
  <c r="BV12"/>
  <c r="BQ12"/>
  <c r="BL12"/>
  <c r="BG12"/>
  <c r="BB12"/>
  <c r="AW12"/>
  <c r="AR12"/>
  <c r="AM12"/>
  <c r="AH12"/>
  <c r="AC12"/>
  <c r="X12"/>
  <c r="R12"/>
  <c r="Q12"/>
  <c r="P12"/>
  <c r="O12" s="1"/>
  <c r="G12"/>
  <c r="J12" s="1"/>
  <c r="EG11"/>
  <c r="EF11"/>
  <c r="CF11"/>
  <c r="CA11"/>
  <c r="BV11"/>
  <c r="BQ11"/>
  <c r="BL11"/>
  <c r="BG11"/>
  <c r="BB11"/>
  <c r="AW11"/>
  <c r="AR11"/>
  <c r="AM11"/>
  <c r="AH11"/>
  <c r="AC11"/>
  <c r="X11"/>
  <c r="R11"/>
  <c r="Q11"/>
  <c r="P11"/>
  <c r="G11"/>
  <c r="J11" s="1"/>
  <c r="EG10"/>
  <c r="EF10"/>
  <c r="CF10"/>
  <c r="CA10"/>
  <c r="BV10"/>
  <c r="BQ10"/>
  <c r="BL10"/>
  <c r="BG10"/>
  <c r="BB10"/>
  <c r="AW10"/>
  <c r="AR10"/>
  <c r="AM10"/>
  <c r="AH10"/>
  <c r="AC10"/>
  <c r="X10"/>
  <c r="R10"/>
  <c r="Q10"/>
  <c r="P10"/>
  <c r="O10" s="1"/>
  <c r="G10"/>
  <c r="J10" s="1"/>
  <c r="EG9"/>
  <c r="EF9"/>
  <c r="CF9"/>
  <c r="CA9"/>
  <c r="BV9"/>
  <c r="BQ9"/>
  <c r="BL9"/>
  <c r="BG9"/>
  <c r="BB9"/>
  <c r="AW9"/>
  <c r="AR9"/>
  <c r="AM9"/>
  <c r="AH9"/>
  <c r="AC9"/>
  <c r="X9"/>
  <c r="R9"/>
  <c r="Q9"/>
  <c r="P9"/>
  <c r="G9"/>
  <c r="J9" s="1"/>
  <c r="EG8"/>
  <c r="EF8"/>
  <c r="EF15" s="1"/>
  <c r="CF8"/>
  <c r="CA8"/>
  <c r="CA15" s="1"/>
  <c r="BV8"/>
  <c r="BQ8"/>
  <c r="BQ15" s="1"/>
  <c r="BL8"/>
  <c r="BG8"/>
  <c r="BG15" s="1"/>
  <c r="BB8"/>
  <c r="AW8"/>
  <c r="AW15" s="1"/>
  <c r="AR8"/>
  <c r="AM8"/>
  <c r="AM15" s="1"/>
  <c r="AH8"/>
  <c r="AC8"/>
  <c r="AC15" s="1"/>
  <c r="X8"/>
  <c r="R8"/>
  <c r="R15" s="1"/>
  <c r="Q8"/>
  <c r="P8"/>
  <c r="P15" s="1"/>
  <c r="G8"/>
  <c r="J7"/>
  <c r="H7" s="1"/>
  <c r="EK10" i="17"/>
  <c r="EJ10"/>
  <c r="EI10"/>
  <c r="EH10"/>
  <c r="EE10"/>
  <c r="ED10"/>
  <c r="EC10"/>
  <c r="EB10"/>
  <c r="EA10"/>
  <c r="DZ10"/>
  <c r="DY10"/>
  <c r="DX10"/>
  <c r="DW10"/>
  <c r="DV10"/>
  <c r="DU10"/>
  <c r="DT10"/>
  <c r="DS10"/>
  <c r="DR10"/>
  <c r="DQ10"/>
  <c r="DP10"/>
  <c r="DO10"/>
  <c r="DM10"/>
  <c r="DL10"/>
  <c r="DK10"/>
  <c r="DJ10"/>
  <c r="DH10"/>
  <c r="DG10"/>
  <c r="DF10"/>
  <c r="DE10"/>
  <c r="DC10"/>
  <c r="DB10"/>
  <c r="DA10"/>
  <c r="CZ10"/>
  <c r="CX10"/>
  <c r="CW10"/>
  <c r="CV10"/>
  <c r="CU10"/>
  <c r="CS10"/>
  <c r="CR10"/>
  <c r="CQ10"/>
  <c r="CN10"/>
  <c r="CM10"/>
  <c r="CL10"/>
  <c r="CI10"/>
  <c r="CH10"/>
  <c r="CG10"/>
  <c r="CD10"/>
  <c r="CC10"/>
  <c r="CB10"/>
  <c r="BY10"/>
  <c r="BX10"/>
  <c r="BW10"/>
  <c r="BT10"/>
  <c r="BS10"/>
  <c r="BR10"/>
  <c r="BO10"/>
  <c r="BN10"/>
  <c r="BM10"/>
  <c r="BJ10"/>
  <c r="BI10"/>
  <c r="BH10"/>
  <c r="BE10"/>
  <c r="BD10"/>
  <c r="BC10"/>
  <c r="AZ10"/>
  <c r="AY10"/>
  <c r="AX10"/>
  <c r="AU10"/>
  <c r="AT10"/>
  <c r="AS10"/>
  <c r="AP10"/>
  <c r="AO10"/>
  <c r="AN10"/>
  <c r="AK10"/>
  <c r="AJ10"/>
  <c r="AI10"/>
  <c r="AF10"/>
  <c r="AE10"/>
  <c r="AD10"/>
  <c r="AA10"/>
  <c r="Z10"/>
  <c r="Y10"/>
  <c r="V10"/>
  <c r="U10"/>
  <c r="T10"/>
  <c r="S10"/>
  <c r="L10"/>
  <c r="F10"/>
  <c r="E10"/>
  <c r="EG9"/>
  <c r="EF9"/>
  <c r="R9"/>
  <c r="R10" s="1"/>
  <c r="Q9"/>
  <c r="P9"/>
  <c r="P10" s="1"/>
  <c r="G9"/>
  <c r="J9" s="1"/>
  <c r="I9" s="1"/>
  <c r="M9" s="1"/>
  <c r="EG8"/>
  <c r="EG10" s="1"/>
  <c r="EF8"/>
  <c r="EF10" s="1"/>
  <c r="CP8"/>
  <c r="CP10" s="1"/>
  <c r="CK8"/>
  <c r="CK10" s="1"/>
  <c r="CF8"/>
  <c r="CF10" s="1"/>
  <c r="CA8"/>
  <c r="CA10" s="1"/>
  <c r="BV8"/>
  <c r="BV10" s="1"/>
  <c r="BQ8"/>
  <c r="BQ10" s="1"/>
  <c r="BL8"/>
  <c r="BL10" s="1"/>
  <c r="BG8"/>
  <c r="BG10" s="1"/>
  <c r="BB8"/>
  <c r="BB10" s="1"/>
  <c r="AW8"/>
  <c r="AW10" s="1"/>
  <c r="AR8"/>
  <c r="AR10" s="1"/>
  <c r="AM8"/>
  <c r="AM10" s="1"/>
  <c r="AH8"/>
  <c r="AH10" s="1"/>
  <c r="AC8"/>
  <c r="AC10" s="1"/>
  <c r="X8"/>
  <c r="X10" s="1"/>
  <c r="R8"/>
  <c r="Q8"/>
  <c r="O8" s="1"/>
  <c r="P8"/>
  <c r="G8"/>
  <c r="G10" s="1"/>
  <c r="J10" s="1"/>
  <c r="I10" s="1"/>
  <c r="M7"/>
  <c r="J7"/>
  <c r="I7"/>
  <c r="DO34" i="18"/>
  <c r="DN34"/>
  <c r="DM34"/>
  <c r="DL34"/>
  <c r="DI34"/>
  <c r="DK34" s="1"/>
  <c r="DH34"/>
  <c r="DJ34" s="1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J34"/>
  <c r="CI34"/>
  <c r="CH34"/>
  <c r="CF34"/>
  <c r="CE34"/>
  <c r="CD34"/>
  <c r="CB34"/>
  <c r="CA34"/>
  <c r="BZ34"/>
  <c r="BX34"/>
  <c r="BW34"/>
  <c r="BV34"/>
  <c r="BT34"/>
  <c r="BS34"/>
  <c r="BR34"/>
  <c r="BP34"/>
  <c r="BO34"/>
  <c r="BN34"/>
  <c r="BL34"/>
  <c r="BK34"/>
  <c r="BJ34"/>
  <c r="BH34"/>
  <c r="BG34"/>
  <c r="BF34"/>
  <c r="BD34"/>
  <c r="BC34"/>
  <c r="BB34"/>
  <c r="AZ34"/>
  <c r="AY34"/>
  <c r="AX34"/>
  <c r="AV34"/>
  <c r="AU34"/>
  <c r="AT34"/>
  <c r="AR34"/>
  <c r="AQ34"/>
  <c r="AP34"/>
  <c r="AN34"/>
  <c r="AM34"/>
  <c r="AL34"/>
  <c r="AJ34"/>
  <c r="AI34"/>
  <c r="AH34"/>
  <c r="AF34"/>
  <c r="AE34"/>
  <c r="AD34"/>
  <c r="AB34"/>
  <c r="AA34"/>
  <c r="Z34"/>
  <c r="X34"/>
  <c r="W34"/>
  <c r="V34"/>
  <c r="T34"/>
  <c r="S34"/>
  <c r="R34"/>
  <c r="Q34"/>
  <c r="J34"/>
  <c r="E34"/>
  <c r="DK33"/>
  <c r="DJ33"/>
  <c r="O33"/>
  <c r="N33"/>
  <c r="M33" s="1"/>
  <c r="G33"/>
  <c r="K33" s="1"/>
  <c r="DK32"/>
  <c r="DJ32"/>
  <c r="CK32"/>
  <c r="CG32"/>
  <c r="CC32"/>
  <c r="BY32"/>
  <c r="BU32"/>
  <c r="BQ32"/>
  <c r="BM32"/>
  <c r="BI32"/>
  <c r="BE32"/>
  <c r="BA32"/>
  <c r="AW32"/>
  <c r="AS32"/>
  <c r="AO32"/>
  <c r="AK32"/>
  <c r="AG32"/>
  <c r="AC32"/>
  <c r="Y32"/>
  <c r="U32"/>
  <c r="O32"/>
  <c r="N32"/>
  <c r="M32"/>
  <c r="L32"/>
  <c r="P32" s="1"/>
  <c r="H32"/>
  <c r="G32"/>
  <c r="K32" s="1"/>
  <c r="DK31"/>
  <c r="DJ31"/>
  <c r="CK31"/>
  <c r="CG31"/>
  <c r="CC31"/>
  <c r="BY31"/>
  <c r="BU31"/>
  <c r="BQ31"/>
  <c r="BM31"/>
  <c r="BI31"/>
  <c r="BE31"/>
  <c r="BA31"/>
  <c r="AW31"/>
  <c r="AS31"/>
  <c r="AO31"/>
  <c r="AK31"/>
  <c r="AG31"/>
  <c r="AC31"/>
  <c r="Y31"/>
  <c r="U31"/>
  <c r="O31"/>
  <c r="N31"/>
  <c r="M31"/>
  <c r="L31"/>
  <c r="P31" s="1"/>
  <c r="H31"/>
  <c r="G31"/>
  <c r="K31" s="1"/>
  <c r="DK30"/>
  <c r="DJ30"/>
  <c r="CK30"/>
  <c r="CG30"/>
  <c r="CC30"/>
  <c r="BY30"/>
  <c r="BU30"/>
  <c r="BQ30"/>
  <c r="BM30"/>
  <c r="BI30"/>
  <c r="BE30"/>
  <c r="BA30"/>
  <c r="AW30"/>
  <c r="AS30"/>
  <c r="AO30"/>
  <c r="AK30"/>
  <c r="AG30"/>
  <c r="AC30"/>
  <c r="Y30"/>
  <c r="U30"/>
  <c r="O30"/>
  <c r="N30"/>
  <c r="M30"/>
  <c r="L30"/>
  <c r="P30" s="1"/>
  <c r="H30"/>
  <c r="G30"/>
  <c r="K30" s="1"/>
  <c r="DK29"/>
  <c r="DJ29"/>
  <c r="CK29"/>
  <c r="CG29"/>
  <c r="CC29"/>
  <c r="BY29"/>
  <c r="BU29"/>
  <c r="BQ29"/>
  <c r="BM29"/>
  <c r="BI29"/>
  <c r="BE29"/>
  <c r="BA29"/>
  <c r="AW29"/>
  <c r="AS29"/>
  <c r="AO29"/>
  <c r="AK29"/>
  <c r="AG29"/>
  <c r="AC29"/>
  <c r="Y29"/>
  <c r="U29"/>
  <c r="O29"/>
  <c r="M29" s="1"/>
  <c r="N29"/>
  <c r="L29"/>
  <c r="K29"/>
  <c r="H29"/>
  <c r="G29"/>
  <c r="DK28"/>
  <c r="DJ28"/>
  <c r="CK28"/>
  <c r="CG28"/>
  <c r="CC28"/>
  <c r="BY28"/>
  <c r="BU28"/>
  <c r="BQ28"/>
  <c r="BM28"/>
  <c r="BI28"/>
  <c r="BE28"/>
  <c r="BA28"/>
  <c r="AW28"/>
  <c r="AS28"/>
  <c r="AO28"/>
  <c r="AK28"/>
  <c r="AG28"/>
  <c r="AC28"/>
  <c r="Y28"/>
  <c r="U28"/>
  <c r="O28"/>
  <c r="N28"/>
  <c r="M28" s="1"/>
  <c r="H28"/>
  <c r="G28" s="1"/>
  <c r="K28" s="1"/>
  <c r="DK27"/>
  <c r="DJ27"/>
  <c r="CK27"/>
  <c r="CG27"/>
  <c r="CC27"/>
  <c r="BY27"/>
  <c r="BU27"/>
  <c r="BQ27"/>
  <c r="BM27"/>
  <c r="BI27"/>
  <c r="BE27"/>
  <c r="BA27"/>
  <c r="AW27"/>
  <c r="AS27"/>
  <c r="AO27"/>
  <c r="AK27"/>
  <c r="AG27"/>
  <c r="AC27"/>
  <c r="Y27"/>
  <c r="U27"/>
  <c r="O27"/>
  <c r="N27"/>
  <c r="M27" s="1"/>
  <c r="H27"/>
  <c r="G27" s="1"/>
  <c r="K27" s="1"/>
  <c r="DK26"/>
  <c r="DJ26"/>
  <c r="CK26"/>
  <c r="CG26"/>
  <c r="CC26"/>
  <c r="BY26"/>
  <c r="BU26"/>
  <c r="BQ26"/>
  <c r="BM26"/>
  <c r="BI26"/>
  <c r="BE26"/>
  <c r="BA26"/>
  <c r="AW26"/>
  <c r="AS26"/>
  <c r="AO26"/>
  <c r="AK26"/>
  <c r="AG26"/>
  <c r="AC26"/>
  <c r="Y26"/>
  <c r="U26"/>
  <c r="O26"/>
  <c r="N26"/>
  <c r="M26" s="1"/>
  <c r="H26"/>
  <c r="G26" s="1"/>
  <c r="K26" s="1"/>
  <c r="DK25"/>
  <c r="DJ25"/>
  <c r="CK25"/>
  <c r="CG25"/>
  <c r="CC25"/>
  <c r="BY25"/>
  <c r="BU25"/>
  <c r="BQ25"/>
  <c r="BM25"/>
  <c r="BI25"/>
  <c r="BE25"/>
  <c r="BA25"/>
  <c r="AW25"/>
  <c r="AS25"/>
  <c r="AO25"/>
  <c r="AK25"/>
  <c r="AG25"/>
  <c r="AC25"/>
  <c r="Y25"/>
  <c r="U25"/>
  <c r="O25"/>
  <c r="N25"/>
  <c r="M25" s="1"/>
  <c r="H25"/>
  <c r="G25" s="1"/>
  <c r="K25" s="1"/>
  <c r="DK24"/>
  <c r="DJ24"/>
  <c r="CK24"/>
  <c r="CG24"/>
  <c r="CC24"/>
  <c r="BY24"/>
  <c r="BU24"/>
  <c r="BQ24"/>
  <c r="BM24"/>
  <c r="BI24"/>
  <c r="BE24"/>
  <c r="BA24"/>
  <c r="AW24"/>
  <c r="AS24"/>
  <c r="AO24"/>
  <c r="AK24"/>
  <c r="AG24"/>
  <c r="AC24"/>
  <c r="Y24"/>
  <c r="U24"/>
  <c r="O24"/>
  <c r="N24"/>
  <c r="M24" s="1"/>
  <c r="H24"/>
  <c r="G24" s="1"/>
  <c r="K24" s="1"/>
  <c r="DK23"/>
  <c r="DJ23"/>
  <c r="CK23"/>
  <c r="CG23"/>
  <c r="CC23"/>
  <c r="BY23"/>
  <c r="BU23"/>
  <c r="BQ23"/>
  <c r="BM23"/>
  <c r="BI23"/>
  <c r="BE23"/>
  <c r="BA23"/>
  <c r="AW23"/>
  <c r="AS23"/>
  <c r="AO23"/>
  <c r="AK23"/>
  <c r="AG23"/>
  <c r="AC23"/>
  <c r="Y23"/>
  <c r="U23"/>
  <c r="O23"/>
  <c r="N23"/>
  <c r="M23" s="1"/>
  <c r="H23"/>
  <c r="G23" s="1"/>
  <c r="K23" s="1"/>
  <c r="DK22"/>
  <c r="DJ22"/>
  <c r="CK22"/>
  <c r="CG22"/>
  <c r="CC22"/>
  <c r="BY22"/>
  <c r="BU22"/>
  <c r="BQ22"/>
  <c r="BM22"/>
  <c r="BI22"/>
  <c r="BE22"/>
  <c r="BA22"/>
  <c r="AW22"/>
  <c r="AS22"/>
  <c r="AO22"/>
  <c r="AK22"/>
  <c r="AG22"/>
  <c r="AC22"/>
  <c r="Y22"/>
  <c r="U22"/>
  <c r="O22"/>
  <c r="N22"/>
  <c r="M22" s="1"/>
  <c r="H22"/>
  <c r="G22" s="1"/>
  <c r="K22" s="1"/>
  <c r="DK21"/>
  <c r="DJ21"/>
  <c r="CK21"/>
  <c r="CG21"/>
  <c r="CC21"/>
  <c r="BY21"/>
  <c r="BU21"/>
  <c r="BQ21"/>
  <c r="BM21"/>
  <c r="BI21"/>
  <c r="BE21"/>
  <c r="BA21"/>
  <c r="AW21"/>
  <c r="AS21"/>
  <c r="AO21"/>
  <c r="AK21"/>
  <c r="AG21"/>
  <c r="AC21"/>
  <c r="Y21"/>
  <c r="U21"/>
  <c r="O21"/>
  <c r="N21"/>
  <c r="M21" s="1"/>
  <c r="H21"/>
  <c r="G21" s="1"/>
  <c r="K21" s="1"/>
  <c r="DK20"/>
  <c r="DJ20"/>
  <c r="CK20"/>
  <c r="CG20"/>
  <c r="CC20"/>
  <c r="BY20"/>
  <c r="BU20"/>
  <c r="BQ20"/>
  <c r="BM20"/>
  <c r="BI20"/>
  <c r="BE20"/>
  <c r="BA20"/>
  <c r="AW20"/>
  <c r="AS20"/>
  <c r="AO20"/>
  <c r="AK20"/>
  <c r="AG20"/>
  <c r="AC20"/>
  <c r="Y20"/>
  <c r="U20"/>
  <c r="O20"/>
  <c r="N20"/>
  <c r="M20" s="1"/>
  <c r="H20"/>
  <c r="G20" s="1"/>
  <c r="K20" s="1"/>
  <c r="DK19"/>
  <c r="DJ19"/>
  <c r="CK19"/>
  <c r="CG19"/>
  <c r="CC19"/>
  <c r="BY19"/>
  <c r="BU19"/>
  <c r="BQ19"/>
  <c r="BM19"/>
  <c r="BI19"/>
  <c r="BE19"/>
  <c r="BA19"/>
  <c r="AW19"/>
  <c r="AS19"/>
  <c r="AO19"/>
  <c r="AK19"/>
  <c r="AG19"/>
  <c r="AC19"/>
  <c r="Y19"/>
  <c r="U19"/>
  <c r="O19"/>
  <c r="N19"/>
  <c r="M19" s="1"/>
  <c r="H19"/>
  <c r="G19" s="1"/>
  <c r="K19" s="1"/>
  <c r="DK18"/>
  <c r="DJ18"/>
  <c r="CK18"/>
  <c r="CG18"/>
  <c r="CC18"/>
  <c r="BY18"/>
  <c r="BU18"/>
  <c r="BQ18"/>
  <c r="BM18"/>
  <c r="BI18"/>
  <c r="BE18"/>
  <c r="BA18"/>
  <c r="AW18"/>
  <c r="AS18"/>
  <c r="AO18"/>
  <c r="AK18"/>
  <c r="AG18"/>
  <c r="AC18"/>
  <c r="Y18"/>
  <c r="U18"/>
  <c r="O18"/>
  <c r="N18"/>
  <c r="M18" s="1"/>
  <c r="H18"/>
  <c r="G18" s="1"/>
  <c r="K18" s="1"/>
  <c r="DK17"/>
  <c r="DJ17"/>
  <c r="CK17"/>
  <c r="CG17"/>
  <c r="CC17"/>
  <c r="BY17"/>
  <c r="BU17"/>
  <c r="BQ17"/>
  <c r="BM17"/>
  <c r="BI17"/>
  <c r="BE17"/>
  <c r="BA17"/>
  <c r="AW17"/>
  <c r="AS17"/>
  <c r="AO17"/>
  <c r="AK17"/>
  <c r="AG17"/>
  <c r="AC17"/>
  <c r="Y17"/>
  <c r="U17"/>
  <c r="O17"/>
  <c r="N17"/>
  <c r="M17" s="1"/>
  <c r="H17"/>
  <c r="G17" s="1"/>
  <c r="K17" s="1"/>
  <c r="DK16"/>
  <c r="DJ16"/>
  <c r="CK16"/>
  <c r="CG16"/>
  <c r="CC16"/>
  <c r="BY16"/>
  <c r="BU16"/>
  <c r="BQ16"/>
  <c r="BM16"/>
  <c r="BI16"/>
  <c r="BE16"/>
  <c r="BA16"/>
  <c r="AW16"/>
  <c r="AS16"/>
  <c r="AO16"/>
  <c r="AK16"/>
  <c r="AG16"/>
  <c r="AC16"/>
  <c r="Y16"/>
  <c r="U16"/>
  <c r="O16"/>
  <c r="N16"/>
  <c r="M16" s="1"/>
  <c r="H16"/>
  <c r="G16" s="1"/>
  <c r="K16" s="1"/>
  <c r="DK15"/>
  <c r="DJ15"/>
  <c r="CK15"/>
  <c r="CG15"/>
  <c r="CC15"/>
  <c r="BY15"/>
  <c r="BU15"/>
  <c r="BQ15"/>
  <c r="BM15"/>
  <c r="BI15"/>
  <c r="BE15"/>
  <c r="BA15"/>
  <c r="AW15"/>
  <c r="AS15"/>
  <c r="AO15"/>
  <c r="AK15"/>
  <c r="AG15"/>
  <c r="AC15"/>
  <c r="Y15"/>
  <c r="U15"/>
  <c r="O15"/>
  <c r="N15"/>
  <c r="M15" s="1"/>
  <c r="H15"/>
  <c r="G15" s="1"/>
  <c r="K15" s="1"/>
  <c r="DK14"/>
  <c r="DJ14"/>
  <c r="CK14"/>
  <c r="CG14"/>
  <c r="CC14"/>
  <c r="BY14"/>
  <c r="BU14"/>
  <c r="BQ14"/>
  <c r="BM14"/>
  <c r="BI14"/>
  <c r="BE14"/>
  <c r="BA14"/>
  <c r="AW14"/>
  <c r="AS14"/>
  <c r="AO14"/>
  <c r="AK14"/>
  <c r="AG14"/>
  <c r="AC14"/>
  <c r="Y14"/>
  <c r="U14"/>
  <c r="O14"/>
  <c r="N14"/>
  <c r="M14" s="1"/>
  <c r="H14"/>
  <c r="G14" s="1"/>
  <c r="K14" s="1"/>
  <c r="DK13"/>
  <c r="DJ13"/>
  <c r="CK13"/>
  <c r="CG13"/>
  <c r="CC13"/>
  <c r="BY13"/>
  <c r="BU13"/>
  <c r="BQ13"/>
  <c r="BM13"/>
  <c r="BI13"/>
  <c r="BE13"/>
  <c r="BA13"/>
  <c r="AW13"/>
  <c r="AS13"/>
  <c r="AO13"/>
  <c r="AK13"/>
  <c r="AG13"/>
  <c r="AC13"/>
  <c r="Y13"/>
  <c r="U13"/>
  <c r="O13"/>
  <c r="N13"/>
  <c r="M13" s="1"/>
  <c r="H13"/>
  <c r="G13" s="1"/>
  <c r="K13" s="1"/>
  <c r="DK12"/>
  <c r="DJ12"/>
  <c r="CK12"/>
  <c r="CG12"/>
  <c r="CC12"/>
  <c r="BY12"/>
  <c r="BU12"/>
  <c r="BQ12"/>
  <c r="BM12"/>
  <c r="BI12"/>
  <c r="BE12"/>
  <c r="BA12"/>
  <c r="AW12"/>
  <c r="AS12"/>
  <c r="AO12"/>
  <c r="AK12"/>
  <c r="AG12"/>
  <c r="AC12"/>
  <c r="Y12"/>
  <c r="U12"/>
  <c r="O12"/>
  <c r="N12"/>
  <c r="M12" s="1"/>
  <c r="H12"/>
  <c r="G12" s="1"/>
  <c r="K12" s="1"/>
  <c r="DK11"/>
  <c r="DJ11"/>
  <c r="CK11"/>
  <c r="CG11"/>
  <c r="CC11"/>
  <c r="BY11"/>
  <c r="BU11"/>
  <c r="BQ11"/>
  <c r="BM11"/>
  <c r="BI11"/>
  <c r="BE11"/>
  <c r="BA11"/>
  <c r="AW11"/>
  <c r="AS11"/>
  <c r="AO11"/>
  <c r="AK11"/>
  <c r="AG11"/>
  <c r="AC11"/>
  <c r="Y11"/>
  <c r="U11"/>
  <c r="O11"/>
  <c r="N11"/>
  <c r="M11" s="1"/>
  <c r="H11"/>
  <c r="G11" s="1"/>
  <c r="K11" s="1"/>
  <c r="DK10"/>
  <c r="DJ10"/>
  <c r="CK10"/>
  <c r="CG10"/>
  <c r="CC10"/>
  <c r="BY10"/>
  <c r="BU10"/>
  <c r="BQ10"/>
  <c r="BM10"/>
  <c r="BI10"/>
  <c r="BE10"/>
  <c r="BA10"/>
  <c r="AW10"/>
  <c r="AS10"/>
  <c r="AO10"/>
  <c r="AK10"/>
  <c r="AG10"/>
  <c r="AC10"/>
  <c r="Y10"/>
  <c r="U10"/>
  <c r="O10"/>
  <c r="N10"/>
  <c r="M10" s="1"/>
  <c r="H10"/>
  <c r="G10" s="1"/>
  <c r="K10" s="1"/>
  <c r="DK9"/>
  <c r="DJ9"/>
  <c r="CK9"/>
  <c r="CG9"/>
  <c r="CC9"/>
  <c r="BY9"/>
  <c r="BU9"/>
  <c r="BQ9"/>
  <c r="BM9"/>
  <c r="BI9"/>
  <c r="BE9"/>
  <c r="BA9"/>
  <c r="AW9"/>
  <c r="AS9"/>
  <c r="AO9"/>
  <c r="AK9"/>
  <c r="AG9"/>
  <c r="AC9"/>
  <c r="Y9"/>
  <c r="U9"/>
  <c r="O9"/>
  <c r="N9"/>
  <c r="M9" s="1"/>
  <c r="H9"/>
  <c r="G9" s="1"/>
  <c r="K9" s="1"/>
  <c r="DK8"/>
  <c r="DJ8"/>
  <c r="CK8"/>
  <c r="CK34" s="1"/>
  <c r="CG8"/>
  <c r="CG34" s="1"/>
  <c r="CC8"/>
  <c r="CC34" s="1"/>
  <c r="BY8"/>
  <c r="BY34" s="1"/>
  <c r="BU8"/>
  <c r="BU34" s="1"/>
  <c r="BQ8"/>
  <c r="BQ34" s="1"/>
  <c r="BM8"/>
  <c r="BM34" s="1"/>
  <c r="BI8"/>
  <c r="BI34" s="1"/>
  <c r="BE8"/>
  <c r="BE34" s="1"/>
  <c r="BA8"/>
  <c r="BA34" s="1"/>
  <c r="AW8"/>
  <c r="AW34" s="1"/>
  <c r="AS8"/>
  <c r="AS34" s="1"/>
  <c r="AO8"/>
  <c r="AO34" s="1"/>
  <c r="AK8"/>
  <c r="AK34" s="1"/>
  <c r="AG8"/>
  <c r="AG34" s="1"/>
  <c r="AC8"/>
  <c r="AC34" s="1"/>
  <c r="Y8"/>
  <c r="Y34" s="1"/>
  <c r="U8"/>
  <c r="U34" s="1"/>
  <c r="O8"/>
  <c r="O34" s="1"/>
  <c r="N8"/>
  <c r="M8" s="1"/>
  <c r="M34" s="1"/>
  <c r="H8"/>
  <c r="G8" s="1"/>
  <c r="K8" s="1"/>
  <c r="G7"/>
  <c r="K7" s="1"/>
  <c r="CZ11" i="19"/>
  <c r="CY11"/>
  <c r="CX11"/>
  <c r="CW11"/>
  <c r="CV11"/>
  <c r="CU11"/>
  <c r="CT11"/>
  <c r="CS11"/>
  <c r="CR11"/>
  <c r="CQ11"/>
  <c r="CP11"/>
  <c r="CO11"/>
  <c r="CN11"/>
  <c r="CM11"/>
  <c r="CL11"/>
  <c r="CK11"/>
  <c r="CI11"/>
  <c r="CH11"/>
  <c r="CG11"/>
  <c r="CE11"/>
  <c r="CD11"/>
  <c r="CC11"/>
  <c r="CA11"/>
  <c r="BZ11"/>
  <c r="BY11"/>
  <c r="BW11"/>
  <c r="BV11"/>
  <c r="BU11"/>
  <c r="BS11"/>
  <c r="BR11"/>
  <c r="BQ11"/>
  <c r="BO11"/>
  <c r="BN11"/>
  <c r="BM11"/>
  <c r="BK11"/>
  <c r="BJ11"/>
  <c r="BI11"/>
  <c r="BG11"/>
  <c r="BF11"/>
  <c r="BE11"/>
  <c r="BC11"/>
  <c r="BB11"/>
  <c r="BA11"/>
  <c r="AY11"/>
  <c r="AX11"/>
  <c r="AW11"/>
  <c r="AU11"/>
  <c r="AT11"/>
  <c r="AS11"/>
  <c r="AQ11"/>
  <c r="AP11"/>
  <c r="AO11"/>
  <c r="AM11"/>
  <c r="AL11"/>
  <c r="AK11"/>
  <c r="AI11"/>
  <c r="AH11"/>
  <c r="AG11"/>
  <c r="AE11"/>
  <c r="AD11"/>
  <c r="AC11"/>
  <c r="AA11"/>
  <c r="Z11"/>
  <c r="Y11"/>
  <c r="W11"/>
  <c r="V11"/>
  <c r="U11"/>
  <c r="T11"/>
  <c r="M11"/>
  <c r="E11"/>
  <c r="CJ10"/>
  <c r="CF10"/>
  <c r="CB10"/>
  <c r="BX10"/>
  <c r="BT10"/>
  <c r="BT11" s="1"/>
  <c r="BP10"/>
  <c r="BL10"/>
  <c r="BH10"/>
  <c r="BD10"/>
  <c r="AZ10"/>
  <c r="AV10"/>
  <c r="AR10"/>
  <c r="AN10"/>
  <c r="AJ10"/>
  <c r="AF10"/>
  <c r="AB10"/>
  <c r="X10"/>
  <c r="R10"/>
  <c r="P10" s="1"/>
  <c r="Q10"/>
  <c r="K10"/>
  <c r="O10" s="1"/>
  <c r="G10"/>
  <c r="CJ9"/>
  <c r="CF9"/>
  <c r="CB9"/>
  <c r="BX9"/>
  <c r="BP9"/>
  <c r="BL9"/>
  <c r="BH9"/>
  <c r="BD9"/>
  <c r="AZ9"/>
  <c r="AV9"/>
  <c r="AR9"/>
  <c r="AN9"/>
  <c r="AJ9"/>
  <c r="AF9"/>
  <c r="AB9"/>
  <c r="X9"/>
  <c r="R9"/>
  <c r="Q9"/>
  <c r="K9"/>
  <c r="O9" s="1"/>
  <c r="G9"/>
  <c r="CJ8"/>
  <c r="CJ11" s="1"/>
  <c r="CF8"/>
  <c r="CB8"/>
  <c r="CB11" s="1"/>
  <c r="BX8"/>
  <c r="BP8"/>
  <c r="BL8"/>
  <c r="BL11" s="1"/>
  <c r="BH8"/>
  <c r="BD8"/>
  <c r="BD11" s="1"/>
  <c r="AZ8"/>
  <c r="AV8"/>
  <c r="AV11" s="1"/>
  <c r="AR8"/>
  <c r="AN8"/>
  <c r="AN11" s="1"/>
  <c r="AJ8"/>
  <c r="AF8"/>
  <c r="AF11" s="1"/>
  <c r="AB8"/>
  <c r="X8"/>
  <c r="X11" s="1"/>
  <c r="R8"/>
  <c r="Q8"/>
  <c r="Q11" s="1"/>
  <c r="K8"/>
  <c r="O8" s="1"/>
  <c r="G8"/>
  <c r="G11" s="1"/>
  <c r="P17" i="9"/>
  <c r="N28" i="8"/>
  <c r="L28"/>
  <c r="S16" i="7"/>
  <c r="P16"/>
  <c r="N17" i="6"/>
  <c r="L17"/>
  <c r="P11" i="5"/>
  <c r="N17" i="4"/>
  <c r="L17"/>
  <c r="T14" i="2"/>
  <c r="U14"/>
  <c r="V14"/>
  <c r="S14"/>
  <c r="U13"/>
  <c r="T13"/>
  <c r="U12"/>
  <c r="T12"/>
  <c r="U11"/>
  <c r="T11"/>
  <c r="U10"/>
  <c r="T10"/>
  <c r="V9"/>
  <c r="U9"/>
  <c r="T9"/>
  <c r="T46" i="1"/>
  <c r="U46"/>
  <c r="S46"/>
  <c r="O8" i="12" l="1"/>
  <c r="X10"/>
  <c r="Q10"/>
  <c r="O9"/>
  <c r="O10" s="1"/>
  <c r="N9"/>
  <c r="I9"/>
  <c r="M9" s="1"/>
  <c r="J8"/>
  <c r="I12" i="14"/>
  <c r="M12" s="1"/>
  <c r="N12"/>
  <c r="O13"/>
  <c r="M13"/>
  <c r="I10"/>
  <c r="M10" s="1"/>
  <c r="N10"/>
  <c r="I11"/>
  <c r="M11" s="1"/>
  <c r="N11"/>
  <c r="N8"/>
  <c r="N9"/>
  <c r="P13"/>
  <c r="G15" i="15"/>
  <c r="H15" s="1"/>
  <c r="X15"/>
  <c r="AR15"/>
  <c r="BL15"/>
  <c r="CF15"/>
  <c r="O9"/>
  <c r="O13"/>
  <c r="Q15"/>
  <c r="AH15"/>
  <c r="BB15"/>
  <c r="BV15"/>
  <c r="EG15"/>
  <c r="O11"/>
  <c r="N12"/>
  <c r="H12"/>
  <c r="L12" s="1"/>
  <c r="N9"/>
  <c r="H9"/>
  <c r="L9" s="1"/>
  <c r="N13"/>
  <c r="H13"/>
  <c r="L13" s="1"/>
  <c r="N10"/>
  <c r="H10"/>
  <c r="L10" s="1"/>
  <c r="N14"/>
  <c r="H14"/>
  <c r="L14" s="1"/>
  <c r="N11"/>
  <c r="H11"/>
  <c r="L11" s="1"/>
  <c r="J8"/>
  <c r="O8"/>
  <c r="J8" i="17"/>
  <c r="O9"/>
  <c r="O10" s="1"/>
  <c r="Q10"/>
  <c r="K34" i="18"/>
  <c r="P29"/>
  <c r="L8"/>
  <c r="L9"/>
  <c r="P9" s="1"/>
  <c r="L10"/>
  <c r="P10" s="1"/>
  <c r="L11"/>
  <c r="P11" s="1"/>
  <c r="L12"/>
  <c r="P12" s="1"/>
  <c r="L13"/>
  <c r="P13" s="1"/>
  <c r="L14"/>
  <c r="P14" s="1"/>
  <c r="L15"/>
  <c r="P15" s="1"/>
  <c r="L16"/>
  <c r="P16" s="1"/>
  <c r="L17"/>
  <c r="P17" s="1"/>
  <c r="L18"/>
  <c r="P18" s="1"/>
  <c r="L19"/>
  <c r="P19" s="1"/>
  <c r="L20"/>
  <c r="P20" s="1"/>
  <c r="L21"/>
  <c r="P21" s="1"/>
  <c r="L22"/>
  <c r="P22" s="1"/>
  <c r="L23"/>
  <c r="P23" s="1"/>
  <c r="L24"/>
  <c r="P24" s="1"/>
  <c r="L25"/>
  <c r="P25" s="1"/>
  <c r="L26"/>
  <c r="P26" s="1"/>
  <c r="L27"/>
  <c r="P27" s="1"/>
  <c r="L28"/>
  <c r="P28" s="1"/>
  <c r="N34"/>
  <c r="H34"/>
  <c r="G34" s="1"/>
  <c r="CF11" i="19"/>
  <c r="P9"/>
  <c r="S9" s="1"/>
  <c r="BX11"/>
  <c r="I8"/>
  <c r="N8" s="1"/>
  <c r="P8"/>
  <c r="AJ11"/>
  <c r="AZ11"/>
  <c r="BP11"/>
  <c r="S10"/>
  <c r="AB11"/>
  <c r="AR11"/>
  <c r="BH11"/>
  <c r="I10"/>
  <c r="N10" s="1"/>
  <c r="S8"/>
  <c r="O11"/>
  <c r="P11"/>
  <c r="K11"/>
  <c r="I9"/>
  <c r="N9" s="1"/>
  <c r="R11"/>
  <c r="J10" i="12" l="1"/>
  <c r="N8"/>
  <c r="N10" s="1"/>
  <c r="I8"/>
  <c r="N13" i="14"/>
  <c r="O15" i="15"/>
  <c r="N8"/>
  <c r="N15" s="1"/>
  <c r="H8"/>
  <c r="L8" s="1"/>
  <c r="L15" s="1"/>
  <c r="N8" i="17"/>
  <c r="N10" s="1"/>
  <c r="I8"/>
  <c r="M8" s="1"/>
  <c r="M10" s="1"/>
  <c r="L34" i="18"/>
  <c r="P8"/>
  <c r="P34" s="1"/>
  <c r="N11" i="19"/>
  <c r="S11"/>
  <c r="I11"/>
  <c r="I10" i="12" l="1"/>
  <c r="M8"/>
  <c r="M10" s="1"/>
</calcChain>
</file>

<file path=xl/sharedStrings.xml><?xml version="1.0" encoding="utf-8"?>
<sst xmlns="http://schemas.openxmlformats.org/spreadsheetml/2006/main" count="4572" uniqueCount="1130">
  <si>
    <t>jktLFkku vYila[;d foRr ,oa fodkl lgdkjh fuxe fyfeVsM</t>
  </si>
  <si>
    <t>vEcsMdj Hkou] IykV ua- th&amp;3@1]dejk ua- 403@412] r`rh; ry] flfoy ykbu jsyos Økflax ds ikl] t;iqjA</t>
  </si>
  <si>
    <t>mi;ksfxrk izek.k&amp;i= 2011&amp;12</t>
  </si>
  <si>
    <t>S. no.</t>
  </si>
  <si>
    <t>Benef. Name/Father's/ Husband's Name</t>
  </si>
  <si>
    <t>Rural</t>
  </si>
  <si>
    <t>Urban</t>
  </si>
  <si>
    <t>Purpuse</t>
  </si>
  <si>
    <t>Annual Income (Rs.) Below</t>
  </si>
  <si>
    <t>District</t>
  </si>
  <si>
    <t>City</t>
  </si>
  <si>
    <t>Village</t>
  </si>
  <si>
    <t>Town</t>
  </si>
  <si>
    <t>Post Office</t>
  </si>
  <si>
    <t>Taluka</t>
  </si>
  <si>
    <t>Activity Financed</t>
  </si>
  <si>
    <t>Scheme</t>
  </si>
  <si>
    <t>Sector</t>
  </si>
  <si>
    <t>Community</t>
  </si>
  <si>
    <t>Gender</t>
  </si>
  <si>
    <t>Area</t>
  </si>
  <si>
    <t>Project Cost (Rs)</t>
  </si>
  <si>
    <t>NMDFC Share (Rs)</t>
  </si>
  <si>
    <t>Margin Mony (10%.)</t>
  </si>
  <si>
    <t>Benef.'s Share (Rs.)</t>
  </si>
  <si>
    <t>Date Of  Finance</t>
  </si>
  <si>
    <t>D.D. No.</t>
  </si>
  <si>
    <t>Instalment No.</t>
  </si>
  <si>
    <t xml:space="preserve">eks- tkdhj@ eks- jetku] </t>
  </si>
  <si>
    <t>fdjkuk LVksj</t>
  </si>
  <si>
    <t>Sikar</t>
  </si>
  <si>
    <t>Muslim</t>
  </si>
  <si>
    <t>male</t>
  </si>
  <si>
    <t>29/6/11</t>
  </si>
  <si>
    <t>Jh edcqy@ lqyseku]</t>
  </si>
  <si>
    <t>Jh fcyky vgen@ xqyke uch</t>
  </si>
  <si>
    <t>yksgk bLikr</t>
  </si>
  <si>
    <t>Jh tkosn@ eks- guhQ</t>
  </si>
  <si>
    <t>Jh egcqc@ edcqy</t>
  </si>
  <si>
    <t>Jh 'kelsj [kka @ jTtkd [kka</t>
  </si>
  <si>
    <t>HksM+ bZdkbZ</t>
  </si>
  <si>
    <t>Jh ;quql [kka@ jgeku [kka</t>
  </si>
  <si>
    <t>HkSal Ms;jh</t>
  </si>
  <si>
    <t>Jh vlye@ ;klhu [kka</t>
  </si>
  <si>
    <t>Fatehpur</t>
  </si>
  <si>
    <t>Kayamsar</t>
  </si>
  <si>
    <t>Jh ukuw [kka @ fQjkst [kka</t>
  </si>
  <si>
    <t>Jh eqLrkd [kka @ lqyrku [kka</t>
  </si>
  <si>
    <t>Jh fgnk;r [kka@ lkLr [kka</t>
  </si>
  <si>
    <t>cdjh bZdkbZ</t>
  </si>
  <si>
    <t>xqyke gqlSu</t>
  </si>
  <si>
    <t>f'k{kk _.k I</t>
  </si>
  <si>
    <t>Male</t>
  </si>
  <si>
    <t>04.08.2011</t>
  </si>
  <si>
    <t>eksa bdcky iq= Jh ?khlk [k=h</t>
  </si>
  <si>
    <t>21/10/2011</t>
  </si>
  <si>
    <t>eks- Qk:d iq= Jh edcwy rsyh</t>
  </si>
  <si>
    <t>eksa- vkfcn iq= eks- bZdcky</t>
  </si>
  <si>
    <t>eks- v;wqc iq= eks- lQh</t>
  </si>
  <si>
    <t>eks- bZdcky iq= eks- dew</t>
  </si>
  <si>
    <t>eks- guhQ iq= Jh edcqy vgen</t>
  </si>
  <si>
    <t>Jh vdcj vyh iq= futkeqnhu [kksdj</t>
  </si>
  <si>
    <t>eks- 'kkuq iq= Jh blkd vyh</t>
  </si>
  <si>
    <t>eks- tkdh iq= Jh they jaxjst</t>
  </si>
  <si>
    <t>eks- vkflQ oq= Jh bZdcky</t>
  </si>
  <si>
    <t>eksa- bfy;kl iq= Jh vQlkj vyh</t>
  </si>
  <si>
    <t>Jherh 'kek ifRu vtht</t>
  </si>
  <si>
    <t>Female</t>
  </si>
  <si>
    <t>Jh vglku@lyhe</t>
  </si>
  <si>
    <t>Jh v;qc vyh@lykmnhu yhyxj</t>
  </si>
  <si>
    <t>Jh ckcq [kka@?khlq [kka</t>
  </si>
  <si>
    <t xml:space="preserve">Jheth tUur ckuks@ckcqvyh </t>
  </si>
  <si>
    <t>eksa- ekftn@vCnqy jTtkd</t>
  </si>
  <si>
    <t>Jh ekschu vgen@jetku</t>
  </si>
  <si>
    <t>Jh lehj@'kCchj</t>
  </si>
  <si>
    <t>eks- lkdhc@eks-lkfcj</t>
  </si>
  <si>
    <t>eks- vkehu@eks- jetku</t>
  </si>
  <si>
    <t>eks- guhQ@vCnqy jTtkd</t>
  </si>
  <si>
    <t>eks- ukS'kkn yqgkj@eks-guhQ</t>
  </si>
  <si>
    <t>eks- vuhl@xqyke eqLrQk valkjh</t>
  </si>
  <si>
    <t>Jh vkfcn vyh@bdcky [kka</t>
  </si>
  <si>
    <t>eks- NqVu@xUuh [kka</t>
  </si>
  <si>
    <t>mi;ksfxrk izek.k&amp;i= 2012&amp;13</t>
  </si>
  <si>
    <t>D.D./Cheq No.</t>
  </si>
  <si>
    <t>fljktqnhu@tykywnhu yqgkj fuoklh dqyh] ftyk lhdj</t>
  </si>
  <si>
    <t>LVhy sQsafczds'ku</t>
  </si>
  <si>
    <t>Kuli</t>
  </si>
  <si>
    <t>Term Loan</t>
  </si>
  <si>
    <t>8.10.12</t>
  </si>
  <si>
    <t>eksgfluk iq=h eksgEen bdcky fuoklh okMZ ua- 2] futke eafty] ekSgYyk jks’kuxat] rg- o ftyk lhdj</t>
  </si>
  <si>
    <t>Edu. Loan</t>
  </si>
  <si>
    <t>26.9.12</t>
  </si>
  <si>
    <t>[kq’khZnk ckuks iq=h eksgEen vyh dqjs’kh fuoklh ekSgYyk bLykeiqj] okMZ ua- 45] lhdj</t>
  </si>
  <si>
    <t>27.9.12</t>
  </si>
  <si>
    <t>eksgflu [kku iq= bdcky gqlSu fuoklh xzke tktksn rg- y{e.kx&lt;+] ftyk lhdj</t>
  </si>
  <si>
    <t>Jajod</t>
  </si>
  <si>
    <t>eksgEen vkflQ iq= eksgEen gqlSu fuoklh lsB uwj eksgEen dqjs’kh jksM+] lhdj</t>
  </si>
  <si>
    <t>20.9.12</t>
  </si>
  <si>
    <r>
      <t xml:space="preserve">Qksu ,oa QSDl ua- 0141&amp;2220721 </t>
    </r>
    <r>
      <rPr>
        <b/>
        <sz val="14"/>
        <rFont val="Times New Roman"/>
        <family val="1"/>
      </rPr>
      <t>(E-mail: rmfdcc_2000@yahoo.co.in)</t>
    </r>
    <r>
      <rPr>
        <b/>
        <sz val="14"/>
        <rFont val="DevLys 010"/>
      </rPr>
      <t xml:space="preserve"> </t>
    </r>
  </si>
  <si>
    <t>mi;ksfxrk izek.k i= 2012&amp;13 ¼VeZ½</t>
  </si>
  <si>
    <t>S.No.</t>
  </si>
  <si>
    <t>ID No.</t>
  </si>
  <si>
    <t>Name</t>
  </si>
  <si>
    <t>Father's/Husband's Name</t>
  </si>
  <si>
    <t>Address</t>
  </si>
  <si>
    <t>Community (M/C/S/B/P/O)</t>
  </si>
  <si>
    <t>Gender (M/F)</t>
  </si>
  <si>
    <t>Area (R/U)</t>
  </si>
  <si>
    <t>Activity</t>
  </si>
  <si>
    <t>Project Cost</t>
  </si>
  <si>
    <t>NMDFC Share</t>
  </si>
  <si>
    <t>Date of Disb. (DD/MM/YYYY)</t>
  </si>
  <si>
    <t>Amount Disbursed</t>
  </si>
  <si>
    <t>Instt. No.</t>
  </si>
  <si>
    <t>AKTHAR ALI</t>
  </si>
  <si>
    <t>GULAB KHA</t>
  </si>
  <si>
    <t>VPO DHANI GUMAN SINGH VIA KHANDELA</t>
  </si>
  <si>
    <t>SIKAR</t>
  </si>
  <si>
    <t>MUSLIM</t>
  </si>
  <si>
    <t>MANIYARI WORK</t>
  </si>
  <si>
    <t>10.09.2013</t>
  </si>
  <si>
    <t>RAMJAN MOHD.</t>
  </si>
  <si>
    <t>MANGU KHA</t>
  </si>
  <si>
    <t>19.07.2013</t>
  </si>
  <si>
    <t>GHULAB NABI</t>
  </si>
  <si>
    <t>RASHUL BAKSH RANGRAJ</t>
  </si>
  <si>
    <t>WARD NO. 15 NEAR MADNI MIDDIL SCHOOL, SIKAR</t>
  </si>
  <si>
    <t>BANDECH</t>
  </si>
  <si>
    <t>10.4.2013</t>
  </si>
  <si>
    <t>MOHD. AYUB</t>
  </si>
  <si>
    <t>MOHD. YASIN</t>
  </si>
  <si>
    <t>WARD NO. 21 NEAR JAMA MASJID VPO DANTA</t>
  </si>
  <si>
    <t>JANERAL STORE</t>
  </si>
  <si>
    <t>20.05.2013</t>
  </si>
  <si>
    <t>ABDUL MAJID</t>
  </si>
  <si>
    <t>GHULAM SARWAR</t>
  </si>
  <si>
    <t>NEAR IDAGHA SCHOOL, FATEHPUR SHEKHAWATI</t>
  </si>
  <si>
    <t>PHOTO STATE</t>
  </si>
  <si>
    <t>17.4.2013</t>
  </si>
  <si>
    <t>RUBINA BANO</t>
  </si>
  <si>
    <t>USMAN KHAN</t>
  </si>
  <si>
    <t>VPO MIYAN KI DHANI</t>
  </si>
  <si>
    <t>DAIRY</t>
  </si>
  <si>
    <t>30.5.2013</t>
  </si>
  <si>
    <t>HANISHA BANO</t>
  </si>
  <si>
    <t>MUSTAK KHAN</t>
  </si>
  <si>
    <t>16.4.2013</t>
  </si>
  <si>
    <t>FAROOQ BHATI</t>
  </si>
  <si>
    <t>JAFAR ALI</t>
  </si>
  <si>
    <t>VPO SANWALI TEHSIL LAXMANGARH</t>
  </si>
  <si>
    <t>ELECTRIC SHOP</t>
  </si>
  <si>
    <t>9.4.2013</t>
  </si>
  <si>
    <t>MOHD. JAVED</t>
  </si>
  <si>
    <t>MOHD. YUSUF</t>
  </si>
  <si>
    <t>MOHALLA HUSSAIN GHANJ, WARD NO 3, SIKAR</t>
  </si>
  <si>
    <t>MOHD. SALIM</t>
  </si>
  <si>
    <t>MOHALLA ROSHAN GHANJ, SIKAR</t>
  </si>
  <si>
    <t>MOHD. AMIN</t>
  </si>
  <si>
    <t>GANNI KHA BADGURJAR</t>
  </si>
  <si>
    <t>MOHALLA NARWAN, WARD NO. 15 NEW, SIKAR</t>
  </si>
  <si>
    <t>KIRANA STORE</t>
  </si>
  <si>
    <t xml:space="preserve">1.4.2013           </t>
  </si>
  <si>
    <t>MOHD. ILIYAS</t>
  </si>
  <si>
    <t>MUNSI KHAN</t>
  </si>
  <si>
    <t>FIRDOSH COLONY, WARD,  NO. 1, MOCHIWADS, SIKAR</t>
  </si>
  <si>
    <t>MALE</t>
  </si>
  <si>
    <t>URBAN</t>
  </si>
  <si>
    <t>KHAWAJA GARIB NAWAB COLLEGE OF NURSING, SIKAR</t>
  </si>
  <si>
    <t>RAJASTHAN UNIVERSITY OF HEALTH SECIENCES, JAIPUR</t>
  </si>
  <si>
    <t>BSC NURSING</t>
  </si>
  <si>
    <t>4 YEAR</t>
  </si>
  <si>
    <t>10.04.2013</t>
  </si>
  <si>
    <t>I</t>
  </si>
  <si>
    <t>MOHD. SADDAM JOYA</t>
  </si>
  <si>
    <t>YUSUF KHAN</t>
  </si>
  <si>
    <t>VPO RASULPUR, TEHSIL FATEHPUR</t>
  </si>
  <si>
    <t xml:space="preserve">RURAL </t>
  </si>
  <si>
    <t>SHREE MATA VISHNO DEVI VISHVIDALAYA, KATRA (JAMMU)</t>
  </si>
  <si>
    <t>B.TECH</t>
  </si>
  <si>
    <t>11.07.2013</t>
  </si>
  <si>
    <t>ARIBA NAAZ</t>
  </si>
  <si>
    <t>AMIRUL HASAN KHAN</t>
  </si>
  <si>
    <t>NEAR MASJID FATIMI, W. NO. 45, OPP. SABALPURA POWAR HOUSE, SIKAR</t>
  </si>
  <si>
    <t>FEMALE</t>
  </si>
  <si>
    <t>RAJPUTANA UNINI MEDICAL COLLEGE, HOSPITAL &amp; REACHER. CENTER</t>
  </si>
  <si>
    <t>RAJASTHAN AYURVED UNIVERSITY, JODHPUR</t>
  </si>
  <si>
    <t>B.U.M.S.</t>
  </si>
  <si>
    <t>4 YEAR 6 MONTH</t>
  </si>
  <si>
    <t>01.04.2013</t>
  </si>
  <si>
    <r>
      <t xml:space="preserve">                      </t>
    </r>
    <r>
      <rPr>
        <sz val="10"/>
        <color theme="1"/>
        <rFont val="DevLys 010"/>
      </rPr>
      <t>Øekad i-  ¼  ½@vkj,e,QMhlhlh@2011&amp;12@</t>
    </r>
  </si>
  <si>
    <t xml:space="preserve">fnukad </t>
  </si>
  <si>
    <t>Annuxure - C</t>
  </si>
  <si>
    <t>SCA Name :</t>
  </si>
  <si>
    <t>Institute Name</t>
  </si>
  <si>
    <t>University</t>
  </si>
  <si>
    <t>Course</t>
  </si>
  <si>
    <t>Duration</t>
  </si>
  <si>
    <t>Amount Santioned</t>
  </si>
  <si>
    <t>Date of Sanc. (DD/MM/YYYY)</t>
  </si>
  <si>
    <t>NIJAMUDEEN</t>
  </si>
  <si>
    <t>GULAM MOHIYUDDIN</t>
  </si>
  <si>
    <t>MOHALLA ROSHAN GUNJ, NERA ROSHAN GUNJ MASJID, W. N. 1, SIKAR</t>
  </si>
  <si>
    <t>KIRANA SHOP</t>
  </si>
  <si>
    <t>24.9.13</t>
  </si>
  <si>
    <t>SADIK</t>
  </si>
  <si>
    <t>AHMED KHAN</t>
  </si>
  <si>
    <t>VPO SALEDIPURA, VIA KHANDELA, DISTT. SIKAR</t>
  </si>
  <si>
    <t>15.10.13</t>
  </si>
  <si>
    <t>IRFAN ALI</t>
  </si>
  <si>
    <t>SHAMSHAD ALI</t>
  </si>
  <si>
    <t>MOHALLA IMAM GUNJ, W. N. 15, SIKAR</t>
  </si>
  <si>
    <t>4.10.13</t>
  </si>
  <si>
    <t>SHARAFAT ALI</t>
  </si>
  <si>
    <t>ALTAF HUSAIN</t>
  </si>
  <si>
    <t>W. N. 8, MUNSI THAKAR KI GALI, LAXMANGARH, SIKAR</t>
  </si>
  <si>
    <t>16.9.13</t>
  </si>
  <si>
    <t>RIYAZ ALI</t>
  </si>
  <si>
    <t>COMPTER STORE</t>
  </si>
  <si>
    <t>MAKSOOD KYAMKHANI</t>
  </si>
  <si>
    <t>JAFAR KHAN</t>
  </si>
  <si>
    <t>ISLAMPURA MOHALLA, W. N. 18, LAXMANGARH, SIKAR</t>
  </si>
  <si>
    <t>MEDICAL STORE</t>
  </si>
  <si>
    <t>WASIM AHMED</t>
  </si>
  <si>
    <t>NERA ISLIMA MADRASA, W. N. 3, LAXMANGARH, SIKAR</t>
  </si>
  <si>
    <t xml:space="preserve">MOHD. IQBAL </t>
  </si>
  <si>
    <t>YAKUB LUHAR</t>
  </si>
  <si>
    <t>NEAR KAHTIKAN PAW, WARD NO.  03, SIKAR</t>
  </si>
  <si>
    <t>GENRAL    STROE</t>
  </si>
  <si>
    <t>26.02.14</t>
  </si>
  <si>
    <t xml:space="preserve">IMRAN GOUR </t>
  </si>
  <si>
    <t>ABDUL SATTAR GOUR</t>
  </si>
  <si>
    <t>WARD NO. 30, MOHALLA KHOKHARAN,  DEVI ROAD, SIKAR</t>
  </si>
  <si>
    <t>19.02.14</t>
  </si>
  <si>
    <r>
      <t xml:space="preserve">                      </t>
    </r>
    <r>
      <rPr>
        <sz val="10"/>
        <color theme="1"/>
        <rFont val="DevLys 010"/>
      </rPr>
      <t>Øekad i-  ¼  ½@vkj,e,QMhlhlh@2013&amp;14@</t>
    </r>
  </si>
  <si>
    <t>Annexure - A</t>
  </si>
  <si>
    <t>(Amount in Rupees)</t>
  </si>
  <si>
    <t>MOHD ASIF</t>
  </si>
  <si>
    <t>AHSAN ALI</t>
  </si>
  <si>
    <t>W. N. 2, NEAR SHIFA HOSPITAL, SIKAR</t>
  </si>
  <si>
    <t>RAJPUTANA UNINI MEDICAL COLLEGE, HOSPITAL &amp; REACHER. CENTER, JAIPUR</t>
  </si>
  <si>
    <t>4.7.13</t>
  </si>
  <si>
    <t>8.8.13</t>
  </si>
  <si>
    <t>MOHD. IRFAN NARU</t>
  </si>
  <si>
    <t>MOHD. HANIF NARU</t>
  </si>
  <si>
    <t>W. N. 14, NEAR NEHRU PARK, SALSAR ROAD, SIKAR</t>
  </si>
  <si>
    <t>MOHSIN KHAN</t>
  </si>
  <si>
    <t>IQBAL HUSSAIN</t>
  </si>
  <si>
    <t>VOP JAJOD, THE. LAXMANGARH, DISTT. SIKAR</t>
  </si>
  <si>
    <t>ARYA COLLEGE OF ENGINEERING RESEARCH CENTRE, JAIPUR</t>
  </si>
  <si>
    <t>RAJASTHAN TECH. UNI., KOTA</t>
  </si>
  <si>
    <t xml:space="preserve">4 YEAR </t>
  </si>
  <si>
    <t>29.12.11</t>
  </si>
  <si>
    <t>10.9.13</t>
  </si>
  <si>
    <t>MOHD. ASIF</t>
  </si>
  <si>
    <t>MOHD. HUSSAIN</t>
  </si>
  <si>
    <t>W. N. 24, DETH NOOR MOHD. QURESHI ROAD, SIKAR</t>
  </si>
  <si>
    <t>26.8.13</t>
  </si>
  <si>
    <t>MOHSINA</t>
  </si>
  <si>
    <t>MOHD. IQBAL</t>
  </si>
  <si>
    <t>W. N. 2, NIJAM MANJIL, MOHALLA ROSHAN GUNJ, SKAR</t>
  </si>
  <si>
    <t>19.11.13</t>
  </si>
  <si>
    <t>MOHD. SAKIM</t>
  </si>
  <si>
    <t>SIKANDER ALI</t>
  </si>
  <si>
    <t xml:space="preserve">VPO  GARINDA TEHSIL FATEHPUR </t>
  </si>
  <si>
    <t>SOBASARIA ENGINEERINGH  COLLEGE, SIKAR</t>
  </si>
  <si>
    <t>RAJASTHAN TECHNICAL UNIVERSITY, KOTA</t>
  </si>
  <si>
    <t>B. TECH</t>
  </si>
  <si>
    <t>30.12.2013</t>
  </si>
  <si>
    <t>20.02.14</t>
  </si>
  <si>
    <t>i</t>
  </si>
  <si>
    <t>MOHD.  IRFAN</t>
  </si>
  <si>
    <t>ASGAR ALI RANGREJ</t>
  </si>
  <si>
    <t>NEAR DHOD KA DHERA, WARD NO. 17, SIKAR</t>
  </si>
  <si>
    <t>RAJASTHAN NURSINGH INSTITUTE, SIKAR</t>
  </si>
  <si>
    <t>RAJASTHAN NURSINGH COUNCIL, JAIPUR</t>
  </si>
  <si>
    <t>G.N.M</t>
  </si>
  <si>
    <t>3 YEAR</t>
  </si>
  <si>
    <t xml:space="preserve">MOHD. WASEEM </t>
  </si>
  <si>
    <t>GULAM NABI RANGREJ</t>
  </si>
  <si>
    <t>NERA MADANI MIDDIL SCHOOL, WARD NO. 15, MOHALLA NILGARAN, SIKAR</t>
  </si>
  <si>
    <t>KGN COLLEGE, SIKAR</t>
  </si>
  <si>
    <t>RAJASTHAN UNIVERSITY OF HEALTH SCIECNES, JAIPUR</t>
  </si>
  <si>
    <t>BSC NURSINGH</t>
  </si>
  <si>
    <t>4 YAER</t>
  </si>
  <si>
    <t>f'k{kk _.k o"kZ 2013&amp;14</t>
  </si>
  <si>
    <r>
      <t xml:space="preserve">                      </t>
    </r>
    <r>
      <rPr>
        <sz val="10"/>
        <color theme="1"/>
        <rFont val="DevLys 010"/>
      </rPr>
      <t>Øekad i-  ¼  ½@vkj,e,QMhlhlh@2014&amp;15@</t>
    </r>
  </si>
  <si>
    <t>Loanee Bank A/C Number</t>
  </si>
  <si>
    <t>Aadhar  Number</t>
  </si>
  <si>
    <t>RUKSAD BANO</t>
  </si>
  <si>
    <t>ARIF MOHAMMAD QURESHI</t>
  </si>
  <si>
    <t>WARD NO.-39, AKSA MASJID KE PAS, PIPRALI ROAD, SIKAR</t>
  </si>
  <si>
    <t>LAKH CHURIYA</t>
  </si>
  <si>
    <t>27.05.2014</t>
  </si>
  <si>
    <t>KARAMAT ALI</t>
  </si>
  <si>
    <t>MOHAMMED AMIR</t>
  </si>
  <si>
    <t>KUWAN TAHSILDAR KE PAS, WARD NO.-30 MOHALLA- KHOKHRAN, SIKAR</t>
  </si>
  <si>
    <t>29.05.2014</t>
  </si>
  <si>
    <t>MOHAMMAD SABIR</t>
  </si>
  <si>
    <t>SIRAJUDDIN CHOUHAN</t>
  </si>
  <si>
    <t>MOHALLA- JAMIDARAN, IKRAMSHAH KI GALI, WARD NO.- 12 SIKAR</t>
  </si>
  <si>
    <t>10.06.2014</t>
  </si>
  <si>
    <t>ISHRAT</t>
  </si>
  <si>
    <t>MOHAMMAD SHABBIR NIRBAN</t>
  </si>
  <si>
    <t>MOHALLA- ROSHANGANJ, WARD NO.- 2 SIKAR</t>
  </si>
  <si>
    <t xml:space="preserve">SAJIDA </t>
  </si>
  <si>
    <t>KHALID</t>
  </si>
  <si>
    <t>MOHALLA- HUSAINGANJ, WARD NO.- 13 MASJID KHIJARA KE PAS, SIKAR</t>
  </si>
  <si>
    <t>AKBAR HUSAIN</t>
  </si>
  <si>
    <t>ALAUDIN</t>
  </si>
  <si>
    <t>PURANIA KUVAN, WARD NO.-9, LAXMANGARH, DIST- SIKAR</t>
  </si>
  <si>
    <t>26.06.2014</t>
  </si>
  <si>
    <t xml:space="preserve">Batul </t>
  </si>
  <si>
    <t>Babu Kha</t>
  </si>
  <si>
    <t>Ward no.4 Mohalla rajputo ka, post-Dataramgarh Dist-Sikar</t>
  </si>
  <si>
    <t>18.12.14</t>
  </si>
  <si>
    <t>22.1.15</t>
  </si>
  <si>
    <t>6779000100088260</t>
  </si>
  <si>
    <t>458636343585</t>
  </si>
  <si>
    <t>Akram</t>
  </si>
  <si>
    <t>Mo. Makbul</t>
  </si>
  <si>
    <t>Ward No. 43 no railway line ke bich,Ambedkar Bhawan Sikar</t>
  </si>
  <si>
    <t>5088</t>
  </si>
  <si>
    <t>811625351001</t>
  </si>
  <si>
    <t>Sabira</t>
  </si>
  <si>
    <t>Shabbir</t>
  </si>
  <si>
    <t>Mohalla-new roshanganj Ward No. 01,Firdosh masjid ke pass,sikar</t>
  </si>
  <si>
    <t>urban</t>
  </si>
  <si>
    <t>29030100014604</t>
  </si>
  <si>
    <t>350326989016</t>
  </si>
  <si>
    <t>Rubina</t>
  </si>
  <si>
    <t>Taslim</t>
  </si>
  <si>
    <t>Post- Mandela chota,Teh-Fatehpur,Dist-Sikar</t>
  </si>
  <si>
    <t>05802121006085</t>
  </si>
  <si>
    <t>386518773504</t>
  </si>
  <si>
    <t>Amisha</t>
  </si>
  <si>
    <t>Amajad</t>
  </si>
  <si>
    <t>Kabaro ki Kui ke Pass, Ward No. 6, Behind Main Post Office, Laxmangarh, Sikar</t>
  </si>
  <si>
    <t>Footwear &amp; Shoes Shop</t>
  </si>
  <si>
    <t>9.3.15</t>
  </si>
  <si>
    <t>31.3.15</t>
  </si>
  <si>
    <t>50254579459</t>
  </si>
  <si>
    <t>237992019077</t>
  </si>
  <si>
    <t>Imran Khan Rangrej</t>
  </si>
  <si>
    <t>Munshi Khan</t>
  </si>
  <si>
    <t>Ward No. 7, Nyama Bazar Neemdi ki Gali Laxmangarh, Sikar</t>
  </si>
  <si>
    <t>Videography &amp; Photography</t>
  </si>
  <si>
    <t>50105844149</t>
  </si>
  <si>
    <t>716092905402</t>
  </si>
  <si>
    <t>Isharat</t>
  </si>
  <si>
    <t>Manjur</t>
  </si>
  <si>
    <t>50254588691</t>
  </si>
  <si>
    <t>733865765464</t>
  </si>
  <si>
    <t>Asagar Ali Rangrej</t>
  </si>
  <si>
    <t>Rasool Baksh Rangrej</t>
  </si>
  <si>
    <t>Near of Dhod ka Dera Salasar Bus Stand Ward No. 16, Sikar</t>
  </si>
  <si>
    <t>TYE &amp; DYE</t>
  </si>
  <si>
    <t>61210216097</t>
  </si>
  <si>
    <t>722412229032</t>
  </si>
  <si>
    <t>Bilkesh</t>
  </si>
  <si>
    <t>Usman Gani Shekh</t>
  </si>
  <si>
    <t>Chankay School ke Pass, New Shiv Colony Ward No. 1. Solar</t>
  </si>
  <si>
    <t>LAKH CHURI</t>
  </si>
  <si>
    <t>068321910477</t>
  </si>
  <si>
    <t>760717381581</t>
  </si>
  <si>
    <t>Sikandar</t>
  </si>
  <si>
    <t>Inayat Khan</t>
  </si>
  <si>
    <t>VPO- Rolsahabsar, Th.- Fatehpur, Sikar</t>
  </si>
  <si>
    <t>CLOTH SHOP</t>
  </si>
  <si>
    <t>32370941200</t>
  </si>
  <si>
    <t>929754194025</t>
  </si>
  <si>
    <t>Kursida Bano</t>
  </si>
  <si>
    <t>Sabbir Hussain</t>
  </si>
  <si>
    <t>VPO- Kasali, Th.- Dhod, Dist. Sikar</t>
  </si>
  <si>
    <t>61249169459</t>
  </si>
  <si>
    <t>588878515805</t>
  </si>
  <si>
    <t>Batul</t>
  </si>
  <si>
    <t>Babu Khan</t>
  </si>
  <si>
    <t>Ward No. 04, Rajupto ka Mohalla, VPO, Dantaramgarh, Sikar</t>
  </si>
  <si>
    <t>Lakh Churi</t>
  </si>
  <si>
    <t>Mohd. Makbool</t>
  </si>
  <si>
    <t>Ward No. 43, Ambedkar Nagar, Dono Railway Line ke Beech, Sikar</t>
  </si>
  <si>
    <t>Kirana Store</t>
  </si>
  <si>
    <t>Sabbir</t>
  </si>
  <si>
    <t>Mohalla New Roshan Gunj, Ward No. 01, Firdosh Masjid ke Pass, Sikar</t>
  </si>
  <si>
    <t>MOHAMMED ILIYAS</t>
  </si>
  <si>
    <t>TAIYAB ALI</t>
  </si>
  <si>
    <t>SETH NOOR MOHAMMED QURESHI ROAD, JATIYA BAZAR, WARD NO.- 24 SIKAR</t>
  </si>
  <si>
    <t>RAJPUTANA UNANI MEDICAL COLLEGE HOSPITAL &amp; RESEARCH CENTRE, JAIPUR</t>
  </si>
  <si>
    <t>4 YEAR 6 MONTHS</t>
  </si>
  <si>
    <t>3.3.14</t>
  </si>
  <si>
    <t>26.5.14</t>
  </si>
  <si>
    <t>FIRDOSH COLONY, WARD, NO. 1, MOCHIWADA, SIKAR</t>
  </si>
  <si>
    <t>22.1.13</t>
  </si>
  <si>
    <t>20.5.14</t>
  </si>
  <si>
    <t>II</t>
  </si>
  <si>
    <t>Mohammed Asif</t>
  </si>
  <si>
    <t>AHSAN ALI CHOUDHARY</t>
  </si>
  <si>
    <t>MOHALLA ZAMINDRAN, NEAR SHIFA CHILDREN HOSPITAL, WARD NO. 12, SIKAR</t>
  </si>
  <si>
    <t>23.3.15</t>
  </si>
  <si>
    <t>61179104569</t>
  </si>
  <si>
    <t>513898698286</t>
  </si>
  <si>
    <t xml:space="preserve">Irfam </t>
  </si>
  <si>
    <t xml:space="preserve"> Hanif Naru</t>
  </si>
  <si>
    <t>WARD NO. 14, NEAR OF NEHRU PARK, SALASAR ROAD, SIKAR</t>
  </si>
  <si>
    <t>29030100001987</t>
  </si>
  <si>
    <t>732845804618</t>
  </si>
  <si>
    <t>Mohammed Iliyas</t>
  </si>
  <si>
    <t>Tayyab Ali</t>
  </si>
  <si>
    <t>Seth nor Mohd Qureshi Road, Jatiya Bazar Ward No. 24, Sikar</t>
  </si>
  <si>
    <t>Rajputana Unani Medical College Hospital &amp; Research Center, Jaipur</t>
  </si>
  <si>
    <t>RUHS, Jaipur</t>
  </si>
  <si>
    <t>BUMS</t>
  </si>
  <si>
    <t>iv year</t>
  </si>
  <si>
    <t>ii</t>
  </si>
  <si>
    <t>673001453479</t>
  </si>
  <si>
    <t>469670360073</t>
  </si>
  <si>
    <t>Mohammed Sakim</t>
  </si>
  <si>
    <t>Sikander Ali</t>
  </si>
  <si>
    <t>Niwasi Vill. Post Garinda Tehsil-Fatehpur, dist-Sikar</t>
  </si>
  <si>
    <t>Shobhasariya Engineering College, Sikar</t>
  </si>
  <si>
    <t>RTU, Kota</t>
  </si>
  <si>
    <t>B.Tech</t>
  </si>
  <si>
    <t>30.12.13</t>
  </si>
  <si>
    <t>26.3.15</t>
  </si>
  <si>
    <t>iii</t>
  </si>
  <si>
    <t>61166313908</t>
  </si>
  <si>
    <t>765332514498</t>
  </si>
  <si>
    <t>Mohammed Saddam Joya</t>
  </si>
  <si>
    <t>Yusuf Khan Joya</t>
  </si>
  <si>
    <t>Mu. Po. Rasulpur, Tehsil-Fatehpur, Dist-Sikar</t>
  </si>
  <si>
    <t>Shree Mata Veshnodevi Vishvidhyalaya, Katra (Jamu)</t>
  </si>
  <si>
    <t>B.Tech.</t>
  </si>
  <si>
    <t>32114963433</t>
  </si>
  <si>
    <t>906805199299</t>
  </si>
  <si>
    <t>Areeba Naz</t>
  </si>
  <si>
    <t>Amirul Hasan Khan</t>
  </si>
  <si>
    <t>Niwasi Masjid Fatimi K Pass, Ward No. 45, Sabalpur Power House Ke Samne, Fatehpur Road, Sikar</t>
  </si>
  <si>
    <t>Rajputana Unani Medical College, Hospital &amp; Research Center, Jaipur</t>
  </si>
  <si>
    <t>II YEAR</t>
  </si>
  <si>
    <t>61140088345</t>
  </si>
  <si>
    <t>830733992816</t>
  </si>
  <si>
    <t>Mohd. Asif</t>
  </si>
  <si>
    <t>Mohd. Hussain</t>
  </si>
  <si>
    <t>Seth Noor Mohammad, Kureshi rd, sikar</t>
  </si>
  <si>
    <t>Rajputana Medical College, Jaipur</t>
  </si>
  <si>
    <t>8.2.12</t>
  </si>
  <si>
    <t>v</t>
  </si>
  <si>
    <t>673001452823</t>
  </si>
  <si>
    <t>214907735598</t>
  </si>
  <si>
    <r>
      <t xml:space="preserve">NMDFC Share (70% </t>
    </r>
    <r>
      <rPr>
        <b/>
        <sz val="12"/>
        <color theme="1"/>
        <rFont val="DevLys 010"/>
      </rPr>
      <t>dk</t>
    </r>
    <r>
      <rPr>
        <b/>
        <sz val="12"/>
        <color theme="1"/>
        <rFont val="Calibri"/>
        <family val="2"/>
        <scheme val="minor"/>
      </rPr>
      <t xml:space="preserve"> 90%)</t>
    </r>
  </si>
  <si>
    <t>Policy No.</t>
  </si>
  <si>
    <t>VPO Mandela Chhota The. Fatehpur, Dist- Sikar</t>
  </si>
  <si>
    <t>General Store</t>
  </si>
  <si>
    <t>26.5.15</t>
  </si>
  <si>
    <t>Mohsina</t>
  </si>
  <si>
    <t>Mohammad Iqbal</t>
  </si>
  <si>
    <t>Nijam Manjil Ward No.02, Mohalla Roshan Gunj Sikar</t>
  </si>
  <si>
    <t>Rajasthan Unani Medical college and Hospital Jaipur</t>
  </si>
  <si>
    <t>R.U. Vighyan University, Jaipur</t>
  </si>
  <si>
    <t>5 Year</t>
  </si>
  <si>
    <t>4.5.15</t>
  </si>
  <si>
    <t>V</t>
  </si>
  <si>
    <t>42980100008252</t>
  </si>
  <si>
    <t>988490546530</t>
  </si>
  <si>
    <t>Mohammed Wasim</t>
  </si>
  <si>
    <t>Ghulam Nabi</t>
  </si>
  <si>
    <t>Ward no.15, near of Madani Midile School Salasar Bus Stand Sikar</t>
  </si>
  <si>
    <t>Khwaja Garib Navaj College of Nursing, Sikar</t>
  </si>
  <si>
    <t>B.Sc Nursing</t>
  </si>
  <si>
    <t>4 Year</t>
  </si>
  <si>
    <t>16.4.15</t>
  </si>
  <si>
    <t>0847000102857556</t>
  </si>
  <si>
    <t>916288797783</t>
  </si>
  <si>
    <t>Mirza Jahid Baig</t>
  </si>
  <si>
    <t>Mirza Hanif Baig</t>
  </si>
  <si>
    <t>Ward No. 2, Mohalla Roshan ganj, Lazmangarh, Dist-Sikar</t>
  </si>
  <si>
    <t>Bhartiya Institue of Engineering &amp; Technology, Jaipur</t>
  </si>
  <si>
    <t>RTU</t>
  </si>
  <si>
    <t>4 Years</t>
  </si>
  <si>
    <t>19.8.15</t>
  </si>
  <si>
    <t>11932191000452</t>
  </si>
  <si>
    <t>451394931810</t>
  </si>
  <si>
    <t>jktLFkku vYila[;d foRr ,oa fodkl lgdkjh fuxe fyfeVsM+</t>
  </si>
  <si>
    <t xml:space="preserve">ykHkkfFka;ksa dh oxZ okbZt lwph </t>
  </si>
  <si>
    <t>_.k olwyh fdLrksa dk fooj.k ¼fnukad 12-04-2005½</t>
  </si>
  <si>
    <t>Ø-la-</t>
  </si>
  <si>
    <t>ykHkkFkhZ dk LFkkbZ irk o ftyk</t>
  </si>
  <si>
    <t>;kstuk dk uke</t>
  </si>
  <si>
    <r>
      <t xml:space="preserve">jkf'k ¼ </t>
    </r>
    <r>
      <rPr>
        <b/>
        <sz val="10"/>
        <rFont val="Calibri"/>
        <family val="2"/>
      </rPr>
      <t>N.M.D.F.C.</t>
    </r>
    <r>
      <rPr>
        <b/>
        <sz val="10"/>
        <rFont val="DevLys 010"/>
      </rPr>
      <t xml:space="preserve">   dk fgLlk½</t>
    </r>
  </si>
  <si>
    <t>fd'rksa dh la[;k</t>
  </si>
  <si>
    <t xml:space="preserve"> fd'r dh jkf'k</t>
  </si>
  <si>
    <r>
      <rPr>
        <b/>
        <sz val="10"/>
        <rFont val="Calibri"/>
        <family val="2"/>
      </rPr>
      <t>DLA/PM</t>
    </r>
    <r>
      <rPr>
        <b/>
        <sz val="10"/>
        <rFont val="DevLys 010"/>
      </rPr>
      <t xml:space="preserve"> vuqtk fuxe }kjk _.k forj.k dk </t>
    </r>
    <r>
      <rPr>
        <b/>
        <sz val="10"/>
        <rFont val="Calibri"/>
        <family val="2"/>
      </rPr>
      <t>D.D.No. &amp; Dt.)</t>
    </r>
  </si>
  <si>
    <t>ns; fd'rksa dh la[;k   ¼01-10--09½</t>
  </si>
  <si>
    <t>vc rc cdk;k C;kt</t>
  </si>
  <si>
    <r>
      <t xml:space="preserve">01-10-09 rd izkIr dh tkus okyh jkf'k </t>
    </r>
    <r>
      <rPr>
        <b/>
        <sz val="10"/>
        <rFont val="Calibri"/>
        <family val="2"/>
      </rPr>
      <t>(6x8)</t>
    </r>
  </si>
  <si>
    <t>dqy izkIr jkf'k</t>
  </si>
  <si>
    <t xml:space="preserve">31-03-05 rd cdk;k jkf'k </t>
  </si>
  <si>
    <t>olwyh dh fd'rksa dk fooj.k</t>
  </si>
  <si>
    <t>III</t>
  </si>
  <si>
    <t>IV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</si>
  <si>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</si>
  <si>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</si>
  <si>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</si>
  <si>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</si>
  <si>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</si>
  <si>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</si>
  <si>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</si>
  <si>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</si>
  <si>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</si>
  <si>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</si>
  <si>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</si>
  <si>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</si>
  <si>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</si>
  <si>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</si>
  <si>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</si>
  <si>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 xml:space="preserve">Sex </t>
  </si>
  <si>
    <t>;ksx</t>
  </si>
  <si>
    <t>eqy</t>
  </si>
  <si>
    <t>C;kt</t>
  </si>
  <si>
    <t>ns; fnuka-</t>
  </si>
  <si>
    <t>izkfIr fnuka-</t>
  </si>
  <si>
    <t>eqy-</t>
  </si>
  <si>
    <t>Amount</t>
  </si>
  <si>
    <t>Nil</t>
  </si>
  <si>
    <t>lhdj ¼2003&amp;04½</t>
  </si>
  <si>
    <t xml:space="preserve"> </t>
  </si>
  <si>
    <t>Jh eksgEen Qty@Jh Qrg eksgEen</t>
  </si>
  <si>
    <t>okMZ ua- 12] xq:th dh gosyh] eq-iks- Jhek/kksiqj]ftyk lhdj</t>
  </si>
  <si>
    <t>tujy LVksj</t>
  </si>
  <si>
    <t>712743            (28-06-2003)</t>
  </si>
  <si>
    <t>Sep.03</t>
  </si>
  <si>
    <t>18-03-04</t>
  </si>
  <si>
    <t>24-11-09</t>
  </si>
  <si>
    <t>Jh eksgEen Qjhn@Jh Qrsg eksgEen</t>
  </si>
  <si>
    <t>lkcqu m|ksx</t>
  </si>
  <si>
    <t>172744-45        (28-06-2003)</t>
  </si>
  <si>
    <t xml:space="preserve">Jh :Lre vyh@Jh Qd:íhu </t>
  </si>
  <si>
    <t>okMZ ua- 21] eksgYyk fclk;rh;ku] njxkg ds ikl] eq-iks- lhdj] ftyk lhdj</t>
  </si>
  <si>
    <t>712741-42     (18-06-2003)</t>
  </si>
  <si>
    <t>14-11-03</t>
  </si>
  <si>
    <t>20-12-03</t>
  </si>
  <si>
    <t>18-10-05</t>
  </si>
  <si>
    <t>28-12-05</t>
  </si>
  <si>
    <t>31-03-06</t>
  </si>
  <si>
    <t>28-06-06</t>
  </si>
  <si>
    <t>22-02-07</t>
  </si>
  <si>
    <t>15-10-05</t>
  </si>
  <si>
    <t>10-11-08</t>
  </si>
  <si>
    <t>o"kZ 2002&amp;03 ls 2004&amp;05 rd</t>
  </si>
  <si>
    <t>ykHkkFkhZ dk uke</t>
  </si>
  <si>
    <r>
      <t xml:space="preserve">jkf'k ¼ </t>
    </r>
    <r>
      <rPr>
        <b/>
        <sz val="10"/>
        <rFont val="Calibri"/>
        <family val="2"/>
      </rPr>
      <t xml:space="preserve">N.M.D.F.C. </t>
    </r>
    <r>
      <rPr>
        <b/>
        <sz val="10"/>
        <rFont val="DevLys 010"/>
      </rPr>
      <t xml:space="preserve">  dk fgLlk½</t>
    </r>
  </si>
  <si>
    <t>ykHkkFkhZ dk fgLlk</t>
  </si>
  <si>
    <t>_.k vof/k</t>
  </si>
  <si>
    <t>ns; C;kt</t>
  </si>
  <si>
    <t>fd'r dh la[;k</t>
  </si>
  <si>
    <t>ns; fd'rksa dh la[;k   ¼01-10-09½</t>
  </si>
  <si>
    <r>
      <t>01-10-09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</si>
  <si>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Category</t>
  </si>
  <si>
    <t>Agriculture</t>
  </si>
  <si>
    <t>S.Industries</t>
  </si>
  <si>
    <t>Handicraft</t>
  </si>
  <si>
    <t>Technical</t>
  </si>
  <si>
    <t>Transport</t>
  </si>
  <si>
    <t>Education</t>
  </si>
  <si>
    <t>_.k olwyh fdLrksa dk fooj.k ¼fnukad 31-03-2009½</t>
  </si>
  <si>
    <t>C;kt dh jkf'k</t>
  </si>
  <si>
    <t>ns; fd'rksa dh la[;k   ¼01&amp;10&amp;2010½</t>
  </si>
  <si>
    <r>
      <t>01&amp;10&amp;2010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</si>
  <si>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ewy</t>
  </si>
  <si>
    <t>Grand Total</t>
  </si>
  <si>
    <t>Ur.</t>
  </si>
  <si>
    <t>Ru.</t>
  </si>
  <si>
    <t xml:space="preserve">tkfr ds vk/kkj ij </t>
  </si>
  <si>
    <t>Amt.</t>
  </si>
  <si>
    <t>Sikhs</t>
  </si>
  <si>
    <t>Christians</t>
  </si>
  <si>
    <t>Buddhists</t>
  </si>
  <si>
    <t>Parsis</t>
  </si>
  <si>
    <t>lhdj ¼2004&amp;05½</t>
  </si>
  <si>
    <t>Jh 'kkfdj vyh@Jh 'kkfgn vyh</t>
  </si>
  <si>
    <t>eksgYyk bekaext okMZ ua- 5] eq-iks- lhdj] ftyk lhdj</t>
  </si>
  <si>
    <t>fdjk.kk</t>
  </si>
  <si>
    <t>712760             (28-08-2004)</t>
  </si>
  <si>
    <t>25-11-04</t>
  </si>
  <si>
    <t>26-02-05</t>
  </si>
  <si>
    <t>07-12-07</t>
  </si>
  <si>
    <t>03-04-08</t>
  </si>
  <si>
    <t>17-07-09</t>
  </si>
  <si>
    <t>14-09-09</t>
  </si>
  <si>
    <t>Jh eks- vlye@ Jh jks'ku [kkWa</t>
  </si>
  <si>
    <t>eq-iks- dkalyh] ftyk lhdj</t>
  </si>
  <si>
    <t>712758              (25-08-2004)</t>
  </si>
  <si>
    <t>24-03-05</t>
  </si>
  <si>
    <t>Jh xqykeqíhu@Jh vYyk nhu [kWak</t>
  </si>
  <si>
    <t>ekSgYyk ukjoku] okMZ ua- 5 eq-iksa- lhdj] ftyk lhdj</t>
  </si>
  <si>
    <t>712759            (28-08-2004)</t>
  </si>
  <si>
    <t>Jh rS;c gqlSu@Jh eks- bdcky</t>
  </si>
  <si>
    <t>okMZ ua- 36] ekSgYyk O;kikjh;ku] jsxjksa ds dq, ds ikl] eq-iksa- lhdj] ftyk lhdj</t>
  </si>
  <si>
    <t>130481            (10-08-2004)</t>
  </si>
  <si>
    <t>10-11-04</t>
  </si>
  <si>
    <t>Jh vgen gqlSu@Jh ljoj [kkWa tks;k</t>
  </si>
  <si>
    <t>ekSgYyk tehnkjku] okMZ ua- 3] eq-iksa- lhdj] ftyk lhdj</t>
  </si>
  <si>
    <t>fdjk.kk vkSj tu-LVksj</t>
  </si>
  <si>
    <t>712754             (25-08-2004)</t>
  </si>
  <si>
    <t>14-07-09</t>
  </si>
  <si>
    <t>Jh eks- jQhd@Jh jghe cDl</t>
  </si>
  <si>
    <t>ekSgYyk fclk;freku] okMZ ua- 22] eq-iksa- lhdj] ftyk lhdj</t>
  </si>
  <si>
    <t>fdjk.kk vkSj tu- LVksj</t>
  </si>
  <si>
    <t>712756             (25-08-2004)</t>
  </si>
  <si>
    <t>Jh fljktqíhu xkSM+@Jh vYyknhu xkSM+</t>
  </si>
  <si>
    <t>ekSgYyk dqjsf'keku okMZ us- 23] eq-iksa- lhdj] ftyk lhdj</t>
  </si>
  <si>
    <t>fdjk.kk efugkjh LVksj</t>
  </si>
  <si>
    <t>712750             (13-08-2004)</t>
  </si>
  <si>
    <t>13-11-04</t>
  </si>
  <si>
    <t>15-10-08</t>
  </si>
  <si>
    <t>Jh vuoj [kkW@Jh ckcw vyh [kkWa</t>
  </si>
  <si>
    <t>okMZ ua- 13] T;ksfr uxj] ?kksM jksM+] eq-iksa- lhdj] ftyk lhdj</t>
  </si>
  <si>
    <t>tu- LVksj</t>
  </si>
  <si>
    <t>130483             (10-08-2004)</t>
  </si>
  <si>
    <t>Jh eks- lkftn@Jh eks- ljoj</t>
  </si>
  <si>
    <t>bnxkg jksM+] okMZ us- 6] rglhy ds ikl eq-iks- lhdj] ftyk lhdj</t>
  </si>
  <si>
    <t>jaxkbZ NikbZ</t>
  </si>
  <si>
    <t>712749             (13-08-2004)</t>
  </si>
  <si>
    <t>Jh eks- QS;kt@Jh mleku xuh</t>
  </si>
  <si>
    <t>ekSgYyk ckjoku] okMZ ua- 5] bdjke 'kkg dh xyh] eq-iks- lhdj] ftyk lhdj</t>
  </si>
  <si>
    <t>vkVks ikVZl ejEer</t>
  </si>
  <si>
    <t>712751              (13-08-2004)</t>
  </si>
  <si>
    <t>Jh ekS- fj;kt@Jh bZnw [kkWa</t>
  </si>
  <si>
    <t>ekSgYyk ukjoku] bdjke 'kkg dh xyh] okMZ ua- 5 eq-iks- lhdj] ftyk lhdj</t>
  </si>
  <si>
    <t xml:space="preserve">vkVks ikVZl ejEer  nqdku </t>
  </si>
  <si>
    <t>712752              (13-08-2004)</t>
  </si>
  <si>
    <t>Jh bdcky gqlSu@ Jh vlxj [kkWa</t>
  </si>
  <si>
    <t>eq-iks- ok[kylj ok;k jkex&lt;+ 'ks[kkokVh] ftyk lhdj</t>
  </si>
  <si>
    <t>712757              (25-08-2004)</t>
  </si>
  <si>
    <t>Jh bLyke vyh@Jh vLr vyh</t>
  </si>
  <si>
    <t>eq- jlwyiqj iks- dk;elj] ftyk lhdj</t>
  </si>
  <si>
    <t>bysfDVªd dh nqdku</t>
  </si>
  <si>
    <t>133402              (03-09-2004)</t>
  </si>
  <si>
    <t>3-12-04</t>
  </si>
  <si>
    <t>Jh eks- vCckl cxkuk @Jh vCnqy lÙkkj</t>
  </si>
  <si>
    <t>okMZ ua- 22] cMs gdhe lkgc dh njxkg ds ikl] eks- dqjsf'k;ku] eq-iks- lhdj] ftyk lhdj</t>
  </si>
  <si>
    <t>dEI;wVj</t>
  </si>
  <si>
    <t>130482                 (10-08-2004)</t>
  </si>
  <si>
    <t>Jh vCnqy jgeku tknw@Jh yky eksgEen</t>
  </si>
  <si>
    <t>ekSgYyk [kks[kjku] okMZ us- 21] eq-iks- lhdj] ftyk lhdj</t>
  </si>
  <si>
    <t>dEI;wVj fizfUVx</t>
  </si>
  <si>
    <t>712755                 (25-08-2004)</t>
  </si>
  <si>
    <t>Jh tkfdj gqlSu@Jh fulkj vgen</t>
  </si>
  <si>
    <t>okMZ ua- 36] ekSgYyk O;kikjh;ku] desyk jksM+] eq-iks- lhdj] ftyk lhdj</t>
  </si>
  <si>
    <t>133401                 (28-08-2004)</t>
  </si>
  <si>
    <t>28-11-04</t>
  </si>
  <si>
    <t>Jh 'kdhy vgen@Jh xqyke vyh dNkok</t>
  </si>
  <si>
    <t>okMZ us- 23] ekSgYyk dqjsf'k;ku] cMs gdhe dh efLtn ds ikl] eq-iks- lhdj] ftyk lhdj</t>
  </si>
  <si>
    <t>fdjk.kk tu- LVksj</t>
  </si>
  <si>
    <t>712748                (13-08-2004)</t>
  </si>
  <si>
    <t>Jh eksgEen vkjhQ@ ;klhu [kkWa</t>
  </si>
  <si>
    <t>okMZ u- 3 eks- ukjoku] lhdj</t>
  </si>
  <si>
    <t>vkVks fjis;j</t>
  </si>
  <si>
    <t>133406 /       31-03-05</t>
  </si>
  <si>
    <t>31-06-05</t>
  </si>
  <si>
    <t>31-05-2010</t>
  </si>
  <si>
    <t>Jh fy;kdr vyh@ 'kksdr vyh</t>
  </si>
  <si>
    <t>okMZ u- 15] jk.kh lrh jksM+] lhdj</t>
  </si>
  <si>
    <t>fdjk.kk LVksj</t>
  </si>
  <si>
    <t>133404/        31-03-05</t>
  </si>
  <si>
    <t>Jh vCnqy lÙkkj@ vyknhu /kksch</t>
  </si>
  <si>
    <t>okMZ u- 15 jkex&lt; 'ks[kkokVh] lhdj</t>
  </si>
  <si>
    <t>HkSl Ms;jh</t>
  </si>
  <si>
    <t xml:space="preserve">133403/        31-03-05 133409/        19-04-05 </t>
  </si>
  <si>
    <t>01-07-05</t>
  </si>
  <si>
    <t>Jh 'kkfgn vyh@ fy;kdr vyh</t>
  </si>
  <si>
    <t>okMZ u- 27] /kudh eudh xyh] lhdj</t>
  </si>
  <si>
    <t>fctyh dk lkeku</t>
  </si>
  <si>
    <t>133405/        31-03-05</t>
  </si>
  <si>
    <t>Jh vkflQ vyh@ eks- lyhe</t>
  </si>
  <si>
    <t>okMZ u- 27 eks- /kkscheku] lhdj</t>
  </si>
  <si>
    <t>Qy lCth</t>
  </si>
  <si>
    <t>133407/         19-04-05 133412/          5-05-05</t>
  </si>
  <si>
    <t>19-08-05</t>
  </si>
  <si>
    <t xml:space="preserve">Jh egcqc vyh@ eks- lyhe </t>
  </si>
  <si>
    <t>okMZ u- 27] eks- /kkscheku] lhdj</t>
  </si>
  <si>
    <t>133408/        19-04-05 133411/        05-05-05</t>
  </si>
  <si>
    <t>Jh eksgEen vlye@ eks- vuoj vyh</t>
  </si>
  <si>
    <t>okMZ u- 27] jk/kk fd'kuiqjk] lhdj</t>
  </si>
  <si>
    <t>ikiM eaxksMh</t>
  </si>
  <si>
    <t>133410/          3-05-05</t>
  </si>
  <si>
    <t>03-08-05</t>
  </si>
  <si>
    <t>31-03-05</t>
  </si>
  <si>
    <t>Jh eks- uks'kkn vgen@ vYyknhu [kkWa</t>
  </si>
  <si>
    <t>okMZ u- 6] lhdj</t>
  </si>
  <si>
    <t>lkbZdy ejEer</t>
  </si>
  <si>
    <t>133413/         05-05-05</t>
  </si>
  <si>
    <t>05-08-05</t>
  </si>
  <si>
    <t>ekftZu euh</t>
  </si>
  <si>
    <t>;ksx ¼4$5½</t>
  </si>
  <si>
    <t>ns; fd'rksa dh la[;k   ¼01&amp;01&amp;2011½</t>
  </si>
  <si>
    <r>
      <t>1&amp;01&amp;2011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</si>
  <si>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U</t>
  </si>
  <si>
    <t>R</t>
  </si>
  <si>
    <t>lhdj ¼2005&amp;06½</t>
  </si>
  <si>
    <t>Jh eksgEen vlye@ Jh tho.k [kkWa</t>
  </si>
  <si>
    <t>tknw eksgYyk] gqlSuxat ] lhdj</t>
  </si>
  <si>
    <t>fdjk.kk nqdku</t>
  </si>
  <si>
    <t>133414/      18-06-05</t>
  </si>
  <si>
    <t>18-09-05</t>
  </si>
  <si>
    <t>02-03-09</t>
  </si>
  <si>
    <t>UR.</t>
  </si>
  <si>
    <t>Ru</t>
  </si>
  <si>
    <t>_.k olwyh fdLrksa dk fooj.k ¼fnukad ½</t>
  </si>
  <si>
    <t>ns; fd'rksa dh la[;k         ¼01&amp;01&amp;2011½</t>
  </si>
  <si>
    <r>
      <t>01&amp;01&amp;2011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</si>
  <si>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'kgjh</t>
  </si>
  <si>
    <t>xzkeh.k</t>
  </si>
  <si>
    <t>ns; fnukad</t>
  </si>
  <si>
    <t>ewy-</t>
  </si>
  <si>
    <t>lhdj ¼2007&amp;08½</t>
  </si>
  <si>
    <t xml:space="preserve">Jh c'kh:nhu@ xUuh [kkWa </t>
  </si>
  <si>
    <t>eq-iks- csjh] lhdj</t>
  </si>
  <si>
    <t>jsMhesM xkjesUV</t>
  </si>
  <si>
    <t>133416/    05-12-06</t>
  </si>
  <si>
    <t>Jh lQh eksgEen@ eqjkn vyh [kkWa</t>
  </si>
  <si>
    <t>eq-iks- rk[kylj] Qrsgiqj] lhdj</t>
  </si>
  <si>
    <t>Hkou fuekZ.k lkexah</t>
  </si>
  <si>
    <t>133420/    05-12-06</t>
  </si>
  <si>
    <t>Jh okfgn vyh@ fldUnj vyh</t>
  </si>
  <si>
    <t>eq-iks- dk;elj] Qrsgiqj] lhdj</t>
  </si>
  <si>
    <t>QksVks xzkQh</t>
  </si>
  <si>
    <t>133417/    05-12-06</t>
  </si>
  <si>
    <t>Jh v;wc vyh@ vYyknhu [kkWa</t>
  </si>
  <si>
    <t>133418/     05-12-06</t>
  </si>
  <si>
    <t>Jh uwjnhu@ euq [kkWa</t>
  </si>
  <si>
    <t>Ms;jh ¼HkSal½</t>
  </si>
  <si>
    <t>133419/     05-12-06   133422/     20-01-07</t>
  </si>
  <si>
    <t>Jh xqykew [kkWa@ ukuw [kkWa</t>
  </si>
  <si>
    <t>xzk-iks- xksfM;k NksVk iks- xksfM;k cM+k Qrsgiqj] lhdj</t>
  </si>
  <si>
    <t>133421/     20-01-07</t>
  </si>
  <si>
    <t>20-04-07</t>
  </si>
  <si>
    <t>Jh v;wc lyhe@ xUuh [kkWa yqgkj</t>
  </si>
  <si>
    <t>es-iks- nkark] ok;k jhaxl] lhdj</t>
  </si>
  <si>
    <t>yqgkjh dk;Z</t>
  </si>
  <si>
    <t>133423/      14-02-07</t>
  </si>
  <si>
    <t>14-05-07</t>
  </si>
  <si>
    <t>jkf'k ¼ N.M.D.F.C.   dk fgLlk½</t>
  </si>
  <si>
    <t>DLA/PM vuqtk fuxe }kjk _.k forj.k dk D.D.No. &amp; Dt.)</t>
  </si>
  <si>
    <t>ns; fd'rksa dh la[;k           (1-01--2011)</t>
  </si>
  <si>
    <t>01&amp;01&amp;2011 rd izkIr dh tkus okyh jkf'k ¼6x6½</t>
  </si>
  <si>
    <t>lhdj ¼2008&amp;09½</t>
  </si>
  <si>
    <t>Jherh ijohu ckuks@ Qk:d eksgEen</t>
  </si>
  <si>
    <t>eq-iks- lcyiqjk] lhdj</t>
  </si>
  <si>
    <t>133425/  27-03-08  133429/ 29-04-08</t>
  </si>
  <si>
    <t>27-06-08</t>
  </si>
  <si>
    <t xml:space="preserve">Jherh 'kehe ckuks@ ekSgEen ;wuwl </t>
  </si>
  <si>
    <t>ca/kst dk;Z</t>
  </si>
  <si>
    <t>133426/   27-03-08  133430/   29-04-08</t>
  </si>
  <si>
    <t>Jh lS;n tykywnhu@ lS;n cjdr vyh</t>
  </si>
  <si>
    <t>okMZ ua- 30] fiijkyh jksM+] lhdj</t>
  </si>
  <si>
    <t>Mh-Vh-ih- ;wfuV</t>
  </si>
  <si>
    <t>133427/   27-03-08   133431/   29-04-08</t>
  </si>
  <si>
    <t xml:space="preserve">Jherh jlhn ckuks@ ekSgEen líhd </t>
  </si>
  <si>
    <t>lhdj</t>
  </si>
  <si>
    <t>133432/  25-03-08   133432/   04-08-08</t>
  </si>
  <si>
    <t>25-06-08</t>
  </si>
  <si>
    <r>
      <t xml:space="preserve">jkf'k ¼ </t>
    </r>
    <r>
      <rPr>
        <b/>
        <sz val="10"/>
        <rFont val="Times New Roman"/>
        <family val="1"/>
      </rPr>
      <t xml:space="preserve">N.M.D.F.C.   </t>
    </r>
    <r>
      <rPr>
        <b/>
        <sz val="10"/>
        <rFont val="Arjun"/>
      </rPr>
      <t>dk fgLlk½</t>
    </r>
  </si>
  <si>
    <t xml:space="preserve">C;kt d jkf'k </t>
  </si>
  <si>
    <r>
      <t xml:space="preserve">DLA/PM </t>
    </r>
    <r>
      <rPr>
        <b/>
        <sz val="10"/>
        <rFont val="Arjun"/>
      </rPr>
      <t xml:space="preserve">vuqtk fuxe }kjk _.k forj.k dk </t>
    </r>
    <r>
      <rPr>
        <b/>
        <sz val="10"/>
        <rFont val="Times New Roman"/>
        <family val="1"/>
      </rPr>
      <t>D.D.No. &amp; Dt.)</t>
    </r>
  </si>
  <si>
    <t>ns; fd'rksa dh la[;k           ¼01&amp;01&amp;2011½</t>
  </si>
  <si>
    <t>vc rd izkIr C;kt dh jkf'k</t>
  </si>
  <si>
    <r>
      <t>01&amp;01&amp;2011rd izkIr dh tkus okyh jkf'k ¼6</t>
    </r>
    <r>
      <rPr>
        <b/>
        <sz val="10"/>
        <rFont val="Times New Roman"/>
        <family val="1"/>
      </rPr>
      <t>x</t>
    </r>
    <r>
      <rPr>
        <b/>
        <sz val="10"/>
        <rFont val="Arjun"/>
      </rPr>
      <t>6½</t>
    </r>
  </si>
  <si>
    <t xml:space="preserve">C;kt dh jkf'k </t>
  </si>
  <si>
    <r>
      <t>01&amp;01&amp;2011 rd izkIr dh tkus okyh jkf'k ¼6</t>
    </r>
    <r>
      <rPr>
        <b/>
        <sz val="10"/>
        <rFont val="Times New Roman"/>
        <family val="1"/>
      </rPr>
      <t>x</t>
    </r>
    <r>
      <rPr>
        <b/>
        <sz val="10"/>
        <rFont val="Arjun"/>
      </rPr>
      <t>6½</t>
    </r>
  </si>
  <si>
    <t>Jh eksgEen vte:íhu @ eksgEen bczkghe [kkWa</t>
  </si>
  <si>
    <t xml:space="preserve">eksgYyk ukjoky] lhdj </t>
  </si>
  <si>
    <t>133437/     22-09-2010     133439/     07-10-2010</t>
  </si>
  <si>
    <t>22/12/2010</t>
  </si>
  <si>
    <t>Jh cnzh nhu@ ulhj eksgEen rsyh</t>
  </si>
  <si>
    <t>eq-iks- dqyh] ok;k [kkpfj;kokl] rg- nkarkjkex&lt;+] ftyk lhdj</t>
  </si>
  <si>
    <t>fdjk.kk ,oa vkVk pDdh</t>
  </si>
  <si>
    <t>133438/       08-10-2010    133443/      15-11-2010</t>
  </si>
  <si>
    <t>Soofiya Rahman</t>
  </si>
  <si>
    <t>Lal Mohammad</t>
  </si>
  <si>
    <t>Court Ke Pass, Aabkari Road, Aburoad</t>
  </si>
  <si>
    <t>Sirohi</t>
  </si>
  <si>
    <t>Shri U.S.B. College of Nursing, Aburoad</t>
  </si>
  <si>
    <t>R.U.H.S. University</t>
  </si>
  <si>
    <t>Nursing</t>
  </si>
  <si>
    <t>13.12.12</t>
  </si>
  <si>
    <t>30.7.15</t>
  </si>
  <si>
    <t>iv</t>
  </si>
  <si>
    <t>31920736975</t>
  </si>
  <si>
    <t>464144090929</t>
  </si>
  <si>
    <t>240600/42/15/8200000061</t>
  </si>
  <si>
    <t>Shireen Bano</t>
  </si>
  <si>
    <t>Hfijhurrehman</t>
  </si>
  <si>
    <t>Aburoad</t>
  </si>
  <si>
    <t>31912911485</t>
  </si>
  <si>
    <t>521877885471</t>
  </si>
  <si>
    <t>76001000135</t>
  </si>
  <si>
    <t>Gulam Sarver</t>
  </si>
  <si>
    <t>Fgulam Murtaja</t>
  </si>
  <si>
    <t>Mu. Po. Bapunagar, Mandar, The-Revdar Sirohi</t>
  </si>
  <si>
    <t>Pacific Institute of Engineering, Udaipur</t>
  </si>
  <si>
    <t>61160593172</t>
  </si>
  <si>
    <t>458851475676</t>
  </si>
  <si>
    <t>Usman Gani Sheikh</t>
  </si>
  <si>
    <t>Near Shiv Colony, Chanakya School, Sabalpura Power House, Sikar</t>
  </si>
  <si>
    <t>Churi Work</t>
  </si>
  <si>
    <t>23.12.15</t>
  </si>
  <si>
    <t>06832191047786</t>
  </si>
  <si>
    <t>476509815</t>
  </si>
  <si>
    <t>1418002615P100804549</t>
  </si>
  <si>
    <t>1418002615P100825600</t>
  </si>
  <si>
    <t>1418002615P100820319</t>
  </si>
  <si>
    <t>Kursid Banu</t>
  </si>
  <si>
    <t>66889331</t>
  </si>
  <si>
    <t>66758158</t>
  </si>
  <si>
    <t>Salma Bano</t>
  </si>
  <si>
    <t>Mohd. Jamil</t>
  </si>
  <si>
    <t xml:space="preserve">WARD NO. 17, OPP. PADMAWATI NURSING , SIKAR </t>
  </si>
  <si>
    <t>Cloth Store</t>
  </si>
  <si>
    <t>21.3.16</t>
  </si>
  <si>
    <t>15.7.16</t>
  </si>
  <si>
    <t>61117665891</t>
  </si>
  <si>
    <t>568766492686</t>
  </si>
  <si>
    <t>476727762</t>
  </si>
  <si>
    <t>Harun Rasid Sayad</t>
  </si>
  <si>
    <t>Sirajuddin Sayad</t>
  </si>
  <si>
    <t>NEW INDIRA COLONY, PIPRALI ROAD, SIKAR</t>
  </si>
  <si>
    <t>51060100002422</t>
  </si>
  <si>
    <t>752584728970</t>
  </si>
  <si>
    <t>476727786</t>
  </si>
  <si>
    <t>Sakil Chouhan</t>
  </si>
  <si>
    <t>Kasham Khan</t>
  </si>
  <si>
    <t>VPO DUJOD VIA SANWALI, SIKAR</t>
  </si>
  <si>
    <t>7201001700016894</t>
  </si>
  <si>
    <t>443239772145</t>
  </si>
  <si>
    <t>476698058</t>
  </si>
  <si>
    <t>Wajid Ali</t>
  </si>
  <si>
    <t>Maqbool Ahmed</t>
  </si>
  <si>
    <t>WARD NO. 13, MOHALLA ROSHAN GUNJ, SIKAR</t>
  </si>
  <si>
    <t>29030100007713</t>
  </si>
  <si>
    <t>301530488376</t>
  </si>
  <si>
    <t>476697063</t>
  </si>
  <si>
    <t>Aslam Khan</t>
  </si>
  <si>
    <t>Aamin</t>
  </si>
  <si>
    <t>VPO KIRDOLI TEHSIL DHOD, SIKAR</t>
  </si>
  <si>
    <t>44780100006442</t>
  </si>
  <si>
    <t>344307083519</t>
  </si>
  <si>
    <t>476698713</t>
  </si>
  <si>
    <t>Wahid Ali</t>
  </si>
  <si>
    <t>Ramjan Ali</t>
  </si>
  <si>
    <t>WARD NO. 11, MOHALLA ZAMINDRAN, SIKAR</t>
  </si>
  <si>
    <t>Motor Cycle Repairing</t>
  </si>
  <si>
    <t>264510100013241</t>
  </si>
  <si>
    <t>909202677870</t>
  </si>
  <si>
    <t>476697980</t>
  </si>
  <si>
    <t>Riyaz Ali</t>
  </si>
  <si>
    <t>Idu Khan Behlim</t>
  </si>
  <si>
    <t>WARD NO. 15, IKRAM SHAH KI GALI, SIKAR</t>
  </si>
  <si>
    <t>Auto Parts Shop</t>
  </si>
  <si>
    <t>29030100005159</t>
  </si>
  <si>
    <t>340248062176</t>
  </si>
  <si>
    <t>476697334</t>
  </si>
  <si>
    <t xml:space="preserve">Muhammad Asif </t>
  </si>
  <si>
    <t>Shamshad</t>
  </si>
  <si>
    <t>VPO JAJOD TEHSIL LAXMANGARH, SIKAR</t>
  </si>
  <si>
    <t>Senetry &amp; Hardware shop</t>
  </si>
  <si>
    <t>61083686702</t>
  </si>
  <si>
    <t>626120164207</t>
  </si>
  <si>
    <t>504216674</t>
  </si>
  <si>
    <t>Anjum Mohd. Kureshi</t>
  </si>
  <si>
    <t>Suleman Kureshi</t>
  </si>
  <si>
    <t>VPO SIHODI (TRILOKPURA) VIA THOI, SIKAR</t>
  </si>
  <si>
    <t>Lakh Churi Shop</t>
  </si>
  <si>
    <t>61041455571</t>
  </si>
  <si>
    <t>243560995626</t>
  </si>
  <si>
    <t>476727174</t>
  </si>
  <si>
    <t xml:space="preserve">Naaj Parveen </t>
  </si>
  <si>
    <t>Harun Ali</t>
  </si>
  <si>
    <t>WARD NO. 13, NEAR MASJID KHIJRA, SIKAR</t>
  </si>
  <si>
    <t>29030100003098</t>
  </si>
  <si>
    <t>278107402361</t>
  </si>
  <si>
    <t>476697058</t>
  </si>
  <si>
    <t>Shahida Bano</t>
  </si>
  <si>
    <t>Abdul Shakoor</t>
  </si>
  <si>
    <t>WARD NO. 08, NEAR ISLAMIA SCHOOL, SIKAR</t>
  </si>
  <si>
    <t>18710100023269</t>
  </si>
  <si>
    <t>749444728066</t>
  </si>
  <si>
    <t>476698097</t>
  </si>
  <si>
    <t>Sayra Bano</t>
  </si>
  <si>
    <t>Irsad Ali</t>
  </si>
  <si>
    <t>WARD NO. 15, MOHALLA IMAM GUNJ, NEAR VIKRAM SCHOOL, SALSAR ROAD, SIKAR</t>
  </si>
  <si>
    <t>29030100005039</t>
  </si>
  <si>
    <t>858413486007</t>
  </si>
  <si>
    <t>476698099</t>
  </si>
  <si>
    <t>Mohammed Rasid</t>
  </si>
  <si>
    <t>Khasam Chauhan</t>
  </si>
  <si>
    <t>WARD NO. 12, MOHALLA ROSAHN GUNJ, SIKAR</t>
  </si>
  <si>
    <t>Garment Shop</t>
  </si>
  <si>
    <t>29030100010863</t>
  </si>
  <si>
    <t>789853616114</t>
  </si>
  <si>
    <t>476697055</t>
  </si>
  <si>
    <t xml:space="preserve">Jakir Husain </t>
  </si>
  <si>
    <t>Samasudin Khan</t>
  </si>
  <si>
    <t>WARD NO. 14, MOHALLA HUSSAIN GUNJ, SIKAR</t>
  </si>
  <si>
    <t>Iron Shop</t>
  </si>
  <si>
    <t>29030100010727</t>
  </si>
  <si>
    <t>589209352967</t>
  </si>
  <si>
    <t>476698100</t>
  </si>
  <si>
    <t>Alladin Bhati</t>
  </si>
  <si>
    <t>Yasin Khan</t>
  </si>
  <si>
    <t>WARD NO. 31, MOHALLA KURESHIYAN, SIKAR</t>
  </si>
  <si>
    <t>Nojal Pump Service</t>
  </si>
  <si>
    <t>1778212877</t>
  </si>
  <si>
    <t>746293552889</t>
  </si>
  <si>
    <t>476698289</t>
  </si>
  <si>
    <t>Mohd. Sharif</t>
  </si>
  <si>
    <t>Ganni Khan</t>
  </si>
  <si>
    <t>WARD NO. 15, AACHARYO KI GALI, MOHALLA NARWAN, SIKAR</t>
  </si>
  <si>
    <t>Auto Electric Shop</t>
  </si>
  <si>
    <t>264510100010305</t>
  </si>
  <si>
    <t>952134363609</t>
  </si>
  <si>
    <t>476696672</t>
  </si>
  <si>
    <t>Farida Bano</t>
  </si>
  <si>
    <t>Shahjad Ali</t>
  </si>
  <si>
    <t>VPO PREETAMPURI VIA KANWAT, SIKAR</t>
  </si>
  <si>
    <t>298801000991</t>
  </si>
  <si>
    <t>845835469350</t>
  </si>
  <si>
    <t>476213883</t>
  </si>
  <si>
    <t>Avid Ali</t>
  </si>
  <si>
    <t>Mohd. Yusuf</t>
  </si>
  <si>
    <t>WARD NO. 13, MOHALLA HUSSAIN GUNJ, SIKAR</t>
  </si>
  <si>
    <t>Book Deepo</t>
  </si>
  <si>
    <t>29030100004061</t>
  </si>
  <si>
    <t>631698161399</t>
  </si>
  <si>
    <t>476697986</t>
  </si>
  <si>
    <t>Amjad Ali</t>
  </si>
  <si>
    <t>Mamraj Teli</t>
  </si>
  <si>
    <t>VPO HASAMPUR PANCHYAT SAMIT PATAN, SIKAR</t>
  </si>
  <si>
    <t>Juice Centre</t>
  </si>
  <si>
    <t>61122178617</t>
  </si>
  <si>
    <t>685718088779</t>
  </si>
  <si>
    <t>476688726</t>
  </si>
  <si>
    <t>Gulam Nabi</t>
  </si>
  <si>
    <t>Buniyad Ali</t>
  </si>
  <si>
    <t>WARD NO. 30, MOHALLA KURESHIYAN, NEAR ISLAMIA, SIKAR</t>
  </si>
  <si>
    <t>0684104000045225</t>
  </si>
  <si>
    <t>787221749069</t>
  </si>
  <si>
    <t>476696907</t>
  </si>
  <si>
    <t xml:space="preserve">Sadik </t>
  </si>
  <si>
    <t>Barkat</t>
  </si>
  <si>
    <t>ward no.12 osama masijd ke pas mohalla roshanganj sikar</t>
  </si>
  <si>
    <t>Kirana Jenral Store</t>
  </si>
  <si>
    <t>50150081930754</t>
  </si>
  <si>
    <t>432922433307</t>
  </si>
  <si>
    <t>476728654</t>
  </si>
  <si>
    <t>Taslim Bano</t>
  </si>
  <si>
    <t>Abdul Gani</t>
  </si>
  <si>
    <t>VPO- kirdoli via fagalwa tehsil Dhod sikar</t>
  </si>
  <si>
    <t>44780100005415</t>
  </si>
  <si>
    <t>243713546566</t>
  </si>
  <si>
    <t>476727573</t>
  </si>
  <si>
    <t>Farukh Aazam</t>
  </si>
  <si>
    <t>Hanif Mohammed</t>
  </si>
  <si>
    <t>Ward no 2 bay tehsil dantaramgarh sikar</t>
  </si>
  <si>
    <t>Welding Shop</t>
  </si>
  <si>
    <t>61081075524</t>
  </si>
  <si>
    <t>394149894628</t>
  </si>
  <si>
    <t>476697129</t>
  </si>
  <si>
    <t>IRFAN KHAN</t>
  </si>
  <si>
    <t>ALLADIN KHAN</t>
  </si>
  <si>
    <t>BEHIND MUSLIM GIRLS SCHOOL MOHALLA HUSSSAIN GUNJ SIKAR</t>
  </si>
  <si>
    <t>BOOK DEPO</t>
  </si>
  <si>
    <t>20</t>
  </si>
  <si>
    <t>70000</t>
  </si>
  <si>
    <t>20.2.17</t>
  </si>
  <si>
    <t>29030100003925</t>
  </si>
  <si>
    <t>490372150507</t>
  </si>
  <si>
    <t>476697985</t>
  </si>
  <si>
    <t>MABARIK ALI</t>
  </si>
  <si>
    <t>YUSUF ALI</t>
  </si>
  <si>
    <t>VPO. CHURI MIYAN TEHSIL LAXMANGARH SIKAR</t>
  </si>
  <si>
    <t>GENERAL STORE</t>
  </si>
  <si>
    <t>51105588754</t>
  </si>
  <si>
    <t>808859038131</t>
  </si>
  <si>
    <t>476727970</t>
  </si>
  <si>
    <t>jktdh; vYila[;d ckfydk Nk=kokl ¼vkijcslesUV½ esVªks ekl gkWLihVy ds ikl]</t>
  </si>
  <si>
    <t>lsDVj&amp;7 f’kizk iFk] vjkoyh ekxZ ds lkeus] ekuljksoj t;iqj</t>
  </si>
  <si>
    <r>
      <t xml:space="preserve">Qksu ,oa QSDl ua- 0141&amp;2786051 ¼ </t>
    </r>
    <r>
      <rPr>
        <b/>
        <sz val="14"/>
        <rFont val="Calibri"/>
        <family val="2"/>
        <scheme val="minor"/>
      </rPr>
      <t>Email-rmfdcc_2000@yahoo.co.in )</t>
    </r>
  </si>
  <si>
    <r>
      <t xml:space="preserve">                      </t>
    </r>
    <r>
      <rPr>
        <sz val="10"/>
        <color theme="1"/>
        <rFont val="DevLys 010"/>
      </rPr>
      <t>Øekad i-  ¼  ½@vkj,e,QMhlhlh@2016&amp;17@</t>
    </r>
  </si>
  <si>
    <r>
      <t xml:space="preserve">NMDFC Share (70% </t>
    </r>
    <r>
      <rPr>
        <sz val="11"/>
        <color theme="1"/>
        <rFont val="DevLys 010"/>
      </rPr>
      <t>dk</t>
    </r>
    <r>
      <rPr>
        <sz val="11"/>
        <color theme="1"/>
        <rFont val="Calibri"/>
        <family val="2"/>
        <scheme val="minor"/>
      </rPr>
      <t xml:space="preserve"> 90%)</t>
    </r>
  </si>
  <si>
    <t>8.12.16</t>
  </si>
  <si>
    <t>gulam hussain</t>
  </si>
  <si>
    <t>ANJUM MOHD QURESHI</t>
  </si>
  <si>
    <t>SULEMAN QURESHI</t>
  </si>
  <si>
    <t xml:space="preserve">R/O  W NO 40, NEW INDRA COLONY PIPRALIROAD SIKAR </t>
  </si>
  <si>
    <t>LAKH KI BANGLAS KI SHOP</t>
  </si>
  <si>
    <t>16.12.16</t>
  </si>
  <si>
    <t>NAZ PARVEEN</t>
  </si>
  <si>
    <t xml:space="preserve">HARUN ALI </t>
  </si>
  <si>
    <t>NEAR MASJID KJIJRA HUSSIAN GANJ WARD NO. 13 SIKAR</t>
  </si>
  <si>
    <t>CLOTHS KI SHOP</t>
  </si>
  <si>
    <t>SHAHIDA BANO</t>
  </si>
  <si>
    <t>ABDUL SHAKOOR</t>
  </si>
  <si>
    <t>WARD NO 8 NEAR ISLAMIA SCHOOL SIKAR</t>
  </si>
  <si>
    <t>KIRANA GENERAL STORE</t>
  </si>
  <si>
    <t>SAYERA BANO</t>
  </si>
  <si>
    <t>IRSHAD ALI</t>
  </si>
  <si>
    <t>WARD NO 15 VIKRAM SCHOOL KE PASSWALI GALI SALASAR ROAD SIKAR</t>
  </si>
  <si>
    <t>JAKIR HUSSAIN ANSARI</t>
  </si>
  <si>
    <t>SAMASUDIN ANSARI</t>
  </si>
  <si>
    <t>R/O W NO 14 MOHALLA HUSSAIN GANJ SIKAR</t>
  </si>
  <si>
    <t>IRON SHOP</t>
  </si>
  <si>
    <t>GULAM NABI</t>
  </si>
  <si>
    <t>BUNIYAD ALI</t>
  </si>
  <si>
    <t>R/O MOHALLA QUARESHIYAN NEAR BRANCH SCHOOL W.  NO. 31 SIKAR</t>
  </si>
  <si>
    <t>Rajasthan Technical University, Kota</t>
  </si>
  <si>
    <t>30.6.16</t>
  </si>
  <si>
    <t>476509651</t>
  </si>
  <si>
    <t>MOHAMMED SAKIM</t>
  </si>
  <si>
    <t>SIKANDAR ALI</t>
  </si>
  <si>
    <t>VPO GARINDA THE.FATEHPUR, SIKAR</t>
  </si>
  <si>
    <t>SHOBA SARIYA  ENGE. COLLAGE SIKAR</t>
  </si>
  <si>
    <t>RAJ. TEC. UNI</t>
  </si>
  <si>
    <t>ELEC.ENGI.</t>
  </si>
  <si>
    <t>4th YEAR</t>
  </si>
  <si>
    <t>9.8.16</t>
  </si>
  <si>
    <t>476696067</t>
  </si>
  <si>
    <t>TAYYAB ALI</t>
  </si>
  <si>
    <t xml:space="preserve">WARD NO. 24 MOHALLA QURESHIYAN  SETH NOOR MOHAMMED QURESHI ROAD, SIKAR </t>
  </si>
  <si>
    <t>RAJPUTANA UNANI  MEDICAL COLLEGE HOSPITAL AND RESEARCH CENTER, JAIPUR</t>
  </si>
  <si>
    <t>DR. S.R. RAJASTHAN AYURVED UNIVERSITY, JODHPUR</t>
  </si>
  <si>
    <t>18.1.17</t>
  </si>
  <si>
    <t>476666420</t>
  </si>
  <si>
    <t>MOHAMMED WASIM</t>
  </si>
  <si>
    <t>MADRASA NILGRANMASJID KE PASSWARD NO. 15, SIKAR RAJASTHAN, 332001</t>
  </si>
  <si>
    <t>KHWAJA GARIB NAWAJ COLLEGE OF NURSING, SIKAR</t>
  </si>
  <si>
    <t>RAJASTHAN UNIVERSITY OF HEALTH SCIENCES, JAIPUR</t>
  </si>
  <si>
    <t>B.SC. NURSING</t>
  </si>
  <si>
    <t>476738764</t>
  </si>
  <si>
    <t>Education Loan</t>
  </si>
  <si>
    <t>Aadhar No.</t>
  </si>
  <si>
    <t>Term Loan 70% of 90%</t>
  </si>
  <si>
    <t>Voucher No. and Date</t>
  </si>
  <si>
    <t>RAJIYA BANO</t>
  </si>
  <si>
    <t>MOHD. SAJID KURESHI</t>
  </si>
  <si>
    <t>POWER HOUSE ROAD LOSAL, WARD NO. 12 LOSAL CHHOTI SIKAR RAJ. 332025</t>
  </si>
  <si>
    <t>21.6.17</t>
  </si>
  <si>
    <t>23.6.17</t>
  </si>
  <si>
    <t>46760100001229</t>
  </si>
  <si>
    <t>525896105090</t>
  </si>
  <si>
    <t>476843167</t>
  </si>
  <si>
    <t>TABASUM BANO</t>
  </si>
  <si>
    <t>ABUSUPHIYAN</t>
  </si>
  <si>
    <t>WARD NO. 13 DANTA RAMGARH SIKAR LOSAL RAJ. 332025</t>
  </si>
  <si>
    <t>914010036175850</t>
  </si>
  <si>
    <t>780888509097</t>
  </si>
  <si>
    <t>476843165</t>
  </si>
  <si>
    <t>MOHD. RAHIS</t>
  </si>
  <si>
    <t>MOHD. SHAFI</t>
  </si>
  <si>
    <t>FATEHPUR ROAD SHIV MANDIR CINEMA KE PICHE  WARD NO. 42 AL FAROOQI MASJID KE PASS SIKAR RAJ. 332001</t>
  </si>
  <si>
    <t>CLOTH BUSSINESS</t>
  </si>
  <si>
    <t>06832191037305</t>
  </si>
  <si>
    <t>795423312042</t>
  </si>
  <si>
    <t>476843519</t>
  </si>
  <si>
    <t>SABIR LUHAR</t>
  </si>
  <si>
    <t>HANIF LUHAR</t>
  </si>
  <si>
    <t>MOHALLA JOGIYO KA, BAJYAWAS SIKAR , BAYA RAJ. 332601</t>
  </si>
  <si>
    <t>WELDING &amp; IRON STORE</t>
  </si>
  <si>
    <t>61072761036</t>
  </si>
  <si>
    <t>538957849035</t>
  </si>
  <si>
    <t>476842919</t>
  </si>
  <si>
    <t>SYED AHMED ALI</t>
  </si>
  <si>
    <t>AYED ABDUL MAJID</t>
  </si>
  <si>
    <t>GUNDARA SIKAR RAJ. 332027</t>
  </si>
  <si>
    <t>GEN. &amp; KIRANA STORE</t>
  </si>
  <si>
    <t>0847000100150251</t>
  </si>
  <si>
    <t>675739436003</t>
  </si>
  <si>
    <t>476842938</t>
  </si>
  <si>
    <t>ANWAR</t>
  </si>
  <si>
    <t>ALAM ALI KHAN</t>
  </si>
  <si>
    <t>WARD NO. 3 KHATIK PYAU FATEHPUR ROAD SIKAR RAJ. 332001</t>
  </si>
  <si>
    <t>PATAL DONA UNIT</t>
  </si>
  <si>
    <t>44880100002749</t>
  </si>
  <si>
    <t>359962221617</t>
  </si>
  <si>
    <t>476891399</t>
  </si>
  <si>
    <t>ARIF</t>
  </si>
  <si>
    <t>NAJIR</t>
  </si>
  <si>
    <t>PURANIYA KUWA KE PASS WARD NO. 9  LAKSHMANGARH SIKAR RAJ. 332311</t>
  </si>
  <si>
    <t>6778000100027482</t>
  </si>
  <si>
    <t>342227258177</t>
  </si>
  <si>
    <t>476828854</t>
  </si>
  <si>
    <t>SHAMEEM BANO</t>
  </si>
  <si>
    <t>MOHD. RAMJAN</t>
  </si>
  <si>
    <t>WARD NO. 3 MOHALLA ISLAMPUR FATEHPUR ROAD MUGAL HOUSE SIKAR RAJ. 332001</t>
  </si>
  <si>
    <t>1853101018676</t>
  </si>
  <si>
    <t>503756659383</t>
  </si>
  <si>
    <t>476843455</t>
  </si>
  <si>
    <t>IMRAN KHAN</t>
  </si>
  <si>
    <t>ISLAM KHAN</t>
  </si>
  <si>
    <t>NEAR AXA MASJID WARD NO. 39 PIPRAL ROAD SIKAR RAJ. 332001</t>
  </si>
  <si>
    <t>61324853549</t>
  </si>
  <si>
    <t>215056401033</t>
  </si>
  <si>
    <t>476843457</t>
  </si>
  <si>
    <t>Term Loan 30% of 90%</t>
  </si>
  <si>
    <r>
      <t xml:space="preserve">NMDFC Share (30% </t>
    </r>
    <r>
      <rPr>
        <sz val="11"/>
        <color theme="1"/>
        <rFont val="DevLys 010"/>
      </rPr>
      <t>dk</t>
    </r>
    <r>
      <rPr>
        <sz val="11"/>
        <color theme="1"/>
        <rFont val="Calibri"/>
        <family val="2"/>
        <scheme val="minor"/>
      </rPr>
      <t xml:space="preserve"> 90%)</t>
    </r>
  </si>
  <si>
    <t>30.3.18</t>
  </si>
  <si>
    <t>SYED ABDUL MAJID</t>
  </si>
  <si>
    <t xml:space="preserve">WARD NO. 3 MOHALLA ISLAMPUR FATEHPUR ROAD MUGAL HOUSE SIKAR </t>
  </si>
  <si>
    <t>NEAR AXA MASJID WARD NO. 39 PIPRAL ROAD SIKAR</t>
  </si>
  <si>
    <t>MOHD. JAFAR SIDDIQUE</t>
  </si>
  <si>
    <t>MOHD. ISMAIL SIDDIQUE</t>
  </si>
  <si>
    <t>WARD NO. 2 MOHALLA PATHANO KA MOCHIWARA ROAD SIKAR RAJ. 332001</t>
  </si>
  <si>
    <t>NATIONAL INSTITUTE OF TECHNOLOGY SIKKIM</t>
  </si>
  <si>
    <t>GOV. OF INDIA</t>
  </si>
  <si>
    <t>18710100015561</t>
  </si>
  <si>
    <t>382923349472</t>
  </si>
  <si>
    <t>476843130</t>
  </si>
  <si>
    <t>SADIYA FATEMA</t>
  </si>
  <si>
    <t>SHAKEEL AHAMED</t>
  </si>
  <si>
    <t>HOMIYOPETHIKH HOSPITAL KE PICCHE DHOD ROAD SIKAR NATHWATPURA SIKAR RAJ. 332001</t>
  </si>
  <si>
    <t>RAJASTHAN UNANI MEDIACAL COLLEGE &amp; HOSPITAL JAIPUR</t>
  </si>
  <si>
    <t>RAJASTHAN AYURVED UNIVERSITY JODHPUR</t>
  </si>
  <si>
    <t>B.U.M.S</t>
  </si>
  <si>
    <t>4.5 YEAR</t>
  </si>
  <si>
    <t>50122236800</t>
  </si>
  <si>
    <t>949449435278</t>
  </si>
  <si>
    <t>476844357</t>
  </si>
  <si>
    <t>10.11.17</t>
  </si>
  <si>
    <t>7.12.17</t>
  </si>
  <si>
    <t>2018-19 NIL</t>
  </si>
</sst>
</file>

<file path=xl/styles.xml><?xml version="1.0" encoding="utf-8"?>
<styleSheet xmlns="http://schemas.openxmlformats.org/spreadsheetml/2006/main">
  <fonts count="9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DevLys 010"/>
    </font>
    <font>
      <sz val="8"/>
      <color theme="1"/>
      <name val="Arial"/>
      <family val="2"/>
    </font>
    <font>
      <sz val="13"/>
      <color theme="1"/>
      <name val="DevLys 010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9"/>
      <name val="DevLys 010"/>
    </font>
    <font>
      <b/>
      <sz val="6"/>
      <name val="Arial"/>
      <family val="2"/>
    </font>
    <font>
      <b/>
      <sz val="8"/>
      <name val="Arial"/>
      <family val="2"/>
    </font>
    <font>
      <sz val="8"/>
      <name val="DevLys 010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name val="DevLys 010"/>
    </font>
    <font>
      <sz val="11"/>
      <name val="Arial"/>
      <family val="2"/>
    </font>
    <font>
      <sz val="11"/>
      <name val="DevLys 010"/>
    </font>
    <font>
      <sz val="11"/>
      <color theme="1"/>
      <name val="Kruti Dev 011"/>
    </font>
    <font>
      <sz val="11"/>
      <name val="Kruti Dev 010"/>
    </font>
    <font>
      <sz val="11"/>
      <color theme="1"/>
      <name val="DevLys 010"/>
    </font>
    <font>
      <sz val="11"/>
      <name val="Kruti Dev 011"/>
    </font>
    <font>
      <sz val="11"/>
      <color indexed="8"/>
      <name val="DevLys 01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4"/>
      <name val="Arial"/>
      <family val="2"/>
    </font>
    <font>
      <sz val="10"/>
      <name val="Arial"/>
      <family val="2"/>
    </font>
    <font>
      <b/>
      <sz val="13"/>
      <name val="DevLys 010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Kruti Dev 010"/>
    </font>
    <font>
      <b/>
      <sz val="14"/>
      <name val="Times New Roman"/>
      <family val="1"/>
    </font>
    <font>
      <sz val="10"/>
      <color theme="1"/>
      <name val="DevLys 010"/>
    </font>
    <font>
      <b/>
      <sz val="14"/>
      <name val="Arial"/>
      <family val="2"/>
    </font>
    <font>
      <sz val="10"/>
      <name val="DevLys 010"/>
    </font>
    <font>
      <sz val="12"/>
      <color theme="1"/>
      <name val="Calibri"/>
      <family val="2"/>
      <scheme val="minor"/>
    </font>
    <font>
      <b/>
      <sz val="8"/>
      <name val="DevLys 010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9"/>
      <name val="Arial"/>
      <family val="2"/>
    </font>
    <font>
      <sz val="12"/>
      <color theme="1"/>
      <name val="DevLys 010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DevLys 010"/>
    </font>
    <font>
      <b/>
      <sz val="12"/>
      <color theme="1"/>
      <name val="DevLys 010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name val="DevLys 010"/>
    </font>
    <font>
      <b/>
      <sz val="20"/>
      <name val="DevLys 010"/>
    </font>
    <font>
      <b/>
      <sz val="14"/>
      <name val="Arjun"/>
    </font>
    <font>
      <b/>
      <sz val="8"/>
      <name val="Arjun"/>
    </font>
    <font>
      <sz val="10"/>
      <name val="Arjun"/>
    </font>
    <font>
      <b/>
      <sz val="10"/>
      <name val="Calibri"/>
      <family val="2"/>
    </font>
    <font>
      <b/>
      <sz val="12"/>
      <name val="DevLys 010"/>
    </font>
    <font>
      <sz val="9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6"/>
      <name val="DevLys 010"/>
    </font>
    <font>
      <b/>
      <sz val="18"/>
      <name val="Richa"/>
    </font>
    <font>
      <b/>
      <sz val="20"/>
      <name val="Richa"/>
    </font>
    <font>
      <b/>
      <sz val="8"/>
      <name val="Richa"/>
    </font>
    <font>
      <sz val="14"/>
      <name val="DevLys 010"/>
    </font>
    <font>
      <sz val="8"/>
      <name val="Arial"/>
      <family val="2"/>
    </font>
    <font>
      <i/>
      <sz val="8"/>
      <name val="DevLys 010"/>
    </font>
    <font>
      <i/>
      <sz val="10"/>
      <name val="DevLys 010"/>
    </font>
    <font>
      <i/>
      <sz val="8"/>
      <name val="Arial"/>
      <family val="2"/>
    </font>
    <font>
      <sz val="14"/>
      <name val="Arjun"/>
    </font>
    <font>
      <i/>
      <sz val="10"/>
      <name val="Arjun"/>
    </font>
    <font>
      <sz val="10"/>
      <name val="Times New Roman"/>
      <family val="1"/>
    </font>
    <font>
      <sz val="10"/>
      <name val="Richa"/>
    </font>
    <font>
      <sz val="8"/>
      <name val="Arjun"/>
    </font>
    <font>
      <b/>
      <sz val="10"/>
      <name val="Arjun"/>
    </font>
    <font>
      <sz val="8"/>
      <name val="Times New Roman"/>
      <family val="1"/>
    </font>
    <font>
      <sz val="10"/>
      <name val="Timew new roman"/>
    </font>
    <font>
      <sz val="13"/>
      <name val="DevLys 010"/>
    </font>
    <font>
      <sz val="12"/>
      <name val="DevLys 010"/>
    </font>
    <font>
      <sz val="12"/>
      <name val="Times New Roman"/>
      <family val="1"/>
    </font>
    <font>
      <b/>
      <sz val="12"/>
      <name val="Arjun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7" fillId="0" borderId="0"/>
  </cellStyleXfs>
  <cellXfs count="651">
    <xf numFmtId="0" fontId="0" fillId="0" borderId="0" xfId="0"/>
    <xf numFmtId="0" fontId="3" fillId="0" borderId="0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11" fillId="2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9" fillId="0" borderId="1" xfId="0" applyFont="1" applyBorder="1" applyAlignment="1">
      <alignment vertical="top"/>
    </xf>
    <xf numFmtId="0" fontId="14" fillId="2" borderId="1" xfId="0" applyFont="1" applyFill="1" applyBorder="1" applyAlignment="1">
      <alignment vertical="top"/>
    </xf>
    <xf numFmtId="0" fontId="14" fillId="0" borderId="1" xfId="0" applyFont="1" applyBorder="1" applyAlignment="1">
      <alignment vertical="top"/>
    </xf>
    <xf numFmtId="0" fontId="16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9" fillId="0" borderId="9" xfId="0" applyFont="1" applyBorder="1" applyAlignment="1">
      <alignment vertical="top"/>
    </xf>
    <xf numFmtId="0" fontId="14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vertical="top"/>
    </xf>
    <xf numFmtId="0" fontId="18" fillId="2" borderId="1" xfId="0" applyFont="1" applyFill="1" applyBorder="1" applyAlignment="1">
      <alignment vertical="top"/>
    </xf>
    <xf numFmtId="0" fontId="19" fillId="0" borderId="1" xfId="0" applyFont="1" applyFill="1" applyBorder="1" applyAlignment="1">
      <alignment vertical="top"/>
    </xf>
    <xf numFmtId="0" fontId="18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2" borderId="11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21" fillId="2" borderId="1" xfId="0" applyFont="1" applyFill="1" applyBorder="1" applyAlignment="1">
      <alignment vertical="top"/>
    </xf>
    <xf numFmtId="0" fontId="19" fillId="0" borderId="1" xfId="0" applyFont="1" applyBorder="1" applyAlignment="1">
      <alignment vertical="top"/>
    </xf>
    <xf numFmtId="0" fontId="2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9" xfId="0" applyFont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18" fillId="2" borderId="1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/>
    </xf>
    <xf numFmtId="0" fontId="25" fillId="0" borderId="9" xfId="0" applyFont="1" applyFill="1" applyBorder="1" applyAlignment="1">
      <alignment horizontal="center" vertical="top"/>
    </xf>
    <xf numFmtId="0" fontId="25" fillId="2" borderId="1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25" fillId="2" borderId="1" xfId="0" applyFont="1" applyFill="1" applyBorder="1" applyAlignment="1">
      <alignment horizontal="center" vertical="top"/>
    </xf>
    <xf numFmtId="14" fontId="25" fillId="0" borderId="1" xfId="0" applyNumberFormat="1" applyFont="1" applyFill="1" applyBorder="1" applyAlignment="1">
      <alignment horizontal="center" vertical="top"/>
    </xf>
    <xf numFmtId="0" fontId="25" fillId="0" borderId="1" xfId="0" applyFont="1" applyFill="1" applyBorder="1" applyAlignment="1">
      <alignment horizontal="left" vertical="top"/>
    </xf>
    <xf numFmtId="0" fontId="26" fillId="2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justify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2" borderId="2" xfId="0" applyFont="1" applyFill="1" applyBorder="1" applyAlignment="1">
      <alignment vertical="top"/>
    </xf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right" vertical="top" wrapText="1"/>
    </xf>
    <xf numFmtId="0" fontId="36" fillId="0" borderId="1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right" vertical="top" wrapText="1"/>
    </xf>
    <xf numFmtId="0" fontId="36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36" fillId="0" borderId="1" xfId="0" applyFont="1" applyBorder="1" applyAlignment="1">
      <alignment horizontal="center" vertical="top" wrapText="1"/>
    </xf>
    <xf numFmtId="0" fontId="36" fillId="0" borderId="1" xfId="0" applyFont="1" applyBorder="1" applyAlignment="1">
      <alignment vertical="top"/>
    </xf>
    <xf numFmtId="0" fontId="15" fillId="0" borderId="1" xfId="0" applyFont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37" fillId="0" borderId="0" xfId="0" applyFont="1" applyFill="1" applyBorder="1" applyAlignment="1">
      <alignment horizontal="right" vertical="top" wrapText="1"/>
    </xf>
    <xf numFmtId="0" fontId="37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1" xfId="0" applyBorder="1" applyAlignment="1">
      <alignment horizontal="right" vertical="top" wrapText="1"/>
    </xf>
    <xf numFmtId="0" fontId="38" fillId="0" borderId="1" xfId="0" applyFont="1" applyBorder="1" applyAlignment="1">
      <alignment horizontal="center" vertical="top" wrapText="1"/>
    </xf>
    <xf numFmtId="14" fontId="38" fillId="0" borderId="1" xfId="0" applyNumberFormat="1" applyFont="1" applyBorder="1" applyAlignment="1">
      <alignment horizontal="center" vertical="top" wrapText="1"/>
    </xf>
    <xf numFmtId="0" fontId="36" fillId="0" borderId="9" xfId="0" applyFont="1" applyFill="1" applyBorder="1" applyAlignment="1">
      <alignment horizontal="center" vertical="top" wrapText="1"/>
    </xf>
    <xf numFmtId="0" fontId="39" fillId="2" borderId="1" xfId="0" applyFont="1" applyFill="1" applyBorder="1" applyAlignment="1">
      <alignment horizontal="center" vertical="top"/>
    </xf>
    <xf numFmtId="0" fontId="36" fillId="0" borderId="9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40" fillId="0" borderId="0" xfId="0" applyFont="1" applyFill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/>
    </xf>
    <xf numFmtId="0" fontId="36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right" vertical="top" wrapText="1"/>
    </xf>
    <xf numFmtId="0" fontId="38" fillId="0" borderId="1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36" fillId="3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4" borderId="1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justify" vertical="top" wrapText="1"/>
    </xf>
    <xf numFmtId="0" fontId="1" fillId="4" borderId="1" xfId="0" applyFon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justify" vertical="top" wrapText="1"/>
    </xf>
    <xf numFmtId="0" fontId="1" fillId="4" borderId="1" xfId="0" applyFont="1" applyFill="1" applyBorder="1" applyAlignment="1">
      <alignment horizontal="center" vertical="top" wrapText="1"/>
    </xf>
    <xf numFmtId="49" fontId="0" fillId="2" borderId="1" xfId="0" applyNumberFormat="1" applyFont="1" applyFill="1" applyBorder="1" applyAlignment="1">
      <alignment horizontal="justify" vertical="top" wrapText="1"/>
    </xf>
    <xf numFmtId="0" fontId="43" fillId="0" borderId="1" xfId="0" applyFont="1" applyBorder="1" applyAlignment="1">
      <alignment vertical="top" wrapText="1"/>
    </xf>
    <xf numFmtId="0" fontId="38" fillId="0" borderId="1" xfId="0" applyFont="1" applyBorder="1" applyAlignment="1">
      <alignment vertical="top" wrapText="1"/>
    </xf>
    <xf numFmtId="0" fontId="43" fillId="0" borderId="1" xfId="0" applyFont="1" applyFill="1" applyBorder="1" applyAlignment="1">
      <alignment vertical="top" wrapText="1"/>
    </xf>
    <xf numFmtId="49" fontId="0" fillId="0" borderId="1" xfId="0" applyNumberFormat="1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43" fillId="2" borderId="1" xfId="0" applyFont="1" applyFill="1" applyBorder="1" applyAlignment="1">
      <alignment horizontal="left" vertical="top" wrapText="1"/>
    </xf>
    <xf numFmtId="0" fontId="38" fillId="2" borderId="1" xfId="0" applyFont="1" applyFill="1" applyBorder="1" applyAlignment="1">
      <alignment horizontal="left" vertical="top" wrapText="1"/>
    </xf>
    <xf numFmtId="49" fontId="0" fillId="2" borderId="1" xfId="0" applyNumberFormat="1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6" fillId="2" borderId="1" xfId="0" applyFont="1" applyFill="1" applyBorder="1" applyAlignment="1">
      <alignment horizontal="center" vertical="top" wrapText="1"/>
    </xf>
    <xf numFmtId="0" fontId="36" fillId="0" borderId="1" xfId="0" applyFont="1" applyBorder="1" applyAlignment="1">
      <alignment horizontal="justify" vertical="top" wrapText="1"/>
    </xf>
    <xf numFmtId="0" fontId="44" fillId="0" borderId="1" xfId="0" applyFont="1" applyBorder="1" applyAlignment="1">
      <alignment vertical="top" wrapText="1"/>
    </xf>
    <xf numFmtId="49" fontId="36" fillId="0" borderId="1" xfId="0" applyNumberFormat="1" applyFont="1" applyBorder="1" applyAlignment="1">
      <alignment horizontal="center" vertical="top" wrapText="1"/>
    </xf>
    <xf numFmtId="49" fontId="36" fillId="0" borderId="9" xfId="0" applyNumberFormat="1" applyFont="1" applyBorder="1" applyAlignment="1">
      <alignment horizontal="center" vertical="top" wrapText="1"/>
    </xf>
    <xf numFmtId="0" fontId="36" fillId="2" borderId="1" xfId="0" applyFont="1" applyFill="1" applyBorder="1" applyAlignment="1">
      <alignment vertical="top" wrapText="1"/>
    </xf>
    <xf numFmtId="0" fontId="44" fillId="0" borderId="1" xfId="0" applyFont="1" applyBorder="1" applyAlignment="1">
      <alignment horizontal="left" vertical="top" wrapText="1"/>
    </xf>
    <xf numFmtId="0" fontId="44" fillId="4" borderId="1" xfId="0" applyFont="1" applyFill="1" applyBorder="1" applyAlignment="1">
      <alignment vertical="top" wrapText="1"/>
    </xf>
    <xf numFmtId="0" fontId="44" fillId="4" borderId="1" xfId="0" applyFont="1" applyFill="1" applyBorder="1" applyAlignment="1">
      <alignment horizontal="left" vertical="top" wrapText="1"/>
    </xf>
    <xf numFmtId="0" fontId="44" fillId="0" borderId="1" xfId="0" applyFont="1" applyFill="1" applyBorder="1" applyAlignment="1">
      <alignment vertical="top" wrapText="1"/>
    </xf>
    <xf numFmtId="0" fontId="45" fillId="0" borderId="1" xfId="0" applyFont="1" applyFill="1" applyBorder="1" applyAlignment="1">
      <alignment vertical="top" wrapText="1"/>
    </xf>
    <xf numFmtId="49" fontId="36" fillId="0" borderId="1" xfId="0" applyNumberFormat="1" applyFont="1" applyBorder="1" applyAlignment="1">
      <alignment vertical="top" wrapText="1"/>
    </xf>
    <xf numFmtId="49" fontId="36" fillId="0" borderId="9" xfId="0" applyNumberFormat="1" applyFont="1" applyBorder="1" applyAlignment="1">
      <alignment vertical="top" wrapText="1"/>
    </xf>
    <xf numFmtId="0" fontId="36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 wrapText="1"/>
    </xf>
    <xf numFmtId="0" fontId="44" fillId="2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7" fillId="2" borderId="0" xfId="0" applyFont="1" applyFill="1" applyBorder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0" fontId="36" fillId="0" borderId="1" xfId="0" applyFont="1" applyFill="1" applyBorder="1" applyAlignment="1">
      <alignment horizontal="right" vertical="top" wrapText="1"/>
    </xf>
    <xf numFmtId="0" fontId="46" fillId="2" borderId="1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29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36" fillId="2" borderId="1" xfId="0" applyFont="1" applyFill="1" applyBorder="1" applyAlignment="1">
      <alignment horizontal="right" vertical="top" wrapText="1"/>
    </xf>
    <xf numFmtId="0" fontId="36" fillId="2" borderId="1" xfId="0" applyFont="1" applyFill="1" applyBorder="1" applyAlignment="1">
      <alignment horizontal="left" vertical="top" wrapText="1"/>
    </xf>
    <xf numFmtId="49" fontId="36" fillId="2" borderId="1" xfId="0" applyNumberFormat="1" applyFont="1" applyFill="1" applyBorder="1" applyAlignment="1">
      <alignment horizontal="left"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36" fillId="2" borderId="1" xfId="0" applyFont="1" applyFill="1" applyBorder="1" applyAlignment="1">
      <alignment horizontal="justify" vertical="top" wrapText="1"/>
    </xf>
    <xf numFmtId="0" fontId="49" fillId="2" borderId="1" xfId="0" applyFont="1" applyFill="1" applyBorder="1" applyAlignment="1">
      <alignment horizontal="left" vertical="top" wrapText="1"/>
    </xf>
    <xf numFmtId="0" fontId="44" fillId="2" borderId="1" xfId="0" applyFont="1" applyFill="1" applyBorder="1" applyAlignment="1">
      <alignment horizontal="center" vertical="top" wrapText="1"/>
    </xf>
    <xf numFmtId="49" fontId="36" fillId="2" borderId="1" xfId="0" applyNumberFormat="1" applyFont="1" applyFill="1" applyBorder="1" applyAlignment="1">
      <alignment vertical="top" wrapText="1"/>
    </xf>
    <xf numFmtId="49" fontId="44" fillId="2" borderId="1" xfId="0" applyNumberFormat="1" applyFont="1" applyFill="1" applyBorder="1" applyAlignment="1">
      <alignment horizontal="left" vertical="top" wrapText="1"/>
    </xf>
    <xf numFmtId="0" fontId="46" fillId="0" borderId="1" xfId="0" applyFont="1" applyBorder="1" applyAlignment="1">
      <alignment horizontal="left" vertical="top" wrapText="1"/>
    </xf>
    <xf numFmtId="0" fontId="44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49" fillId="2" borderId="1" xfId="0" applyFont="1" applyFill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50" fillId="2" borderId="1" xfId="0" applyFont="1" applyFill="1" applyBorder="1" applyAlignment="1">
      <alignment horizontal="left" vertical="top" wrapText="1"/>
    </xf>
    <xf numFmtId="0" fontId="51" fillId="0" borderId="0" xfId="0" applyFont="1" applyAlignment="1">
      <alignment horizontal="center"/>
    </xf>
    <xf numFmtId="2" fontId="51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5" fillId="0" borderId="0" xfId="0" applyFont="1"/>
    <xf numFmtId="0" fontId="51" fillId="0" borderId="14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2" fontId="53" fillId="0" borderId="15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/>
    <xf numFmtId="0" fontId="55" fillId="0" borderId="0" xfId="0" applyFont="1" applyBorder="1"/>
    <xf numFmtId="0" fontId="16" fillId="0" borderId="17" xfId="0" applyFont="1" applyBorder="1" applyAlignment="1">
      <alignment horizontal="center" vertical="top" wrapText="1"/>
    </xf>
    <xf numFmtId="0" fontId="0" fillId="0" borderId="0" xfId="0" applyBorder="1"/>
    <xf numFmtId="0" fontId="35" fillId="0" borderId="6" xfId="0" applyFont="1" applyBorder="1" applyAlignment="1">
      <alignment vertical="top" wrapText="1"/>
    </xf>
    <xf numFmtId="0" fontId="35" fillId="0" borderId="5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0" fillId="0" borderId="25" xfId="0" applyBorder="1" applyAlignment="1">
      <alignment vertical="top"/>
    </xf>
    <xf numFmtId="0" fontId="58" fillId="0" borderId="26" xfId="0" applyFont="1" applyBorder="1" applyAlignment="1">
      <alignment vertical="top"/>
    </xf>
    <xf numFmtId="0" fontId="58" fillId="0" borderId="16" xfId="0" applyFont="1" applyBorder="1" applyAlignment="1">
      <alignment vertical="top"/>
    </xf>
    <xf numFmtId="1" fontId="59" fillId="0" borderId="1" xfId="0" applyNumberFormat="1" applyFont="1" applyBorder="1" applyAlignment="1">
      <alignment horizontal="left"/>
    </xf>
    <xf numFmtId="1" fontId="59" fillId="0" borderId="1" xfId="0" applyNumberFormat="1" applyFont="1" applyBorder="1" applyAlignment="1">
      <alignment horizontal="center"/>
    </xf>
    <xf numFmtId="1" fontId="59" fillId="0" borderId="23" xfId="0" applyNumberFormat="1" applyFont="1" applyBorder="1" applyAlignment="1">
      <alignment horizontal="center"/>
    </xf>
    <xf numFmtId="1" fontId="59" fillId="0" borderId="9" xfId="0" applyNumberFormat="1" applyFont="1" applyBorder="1" applyAlignment="1">
      <alignment horizontal="center"/>
    </xf>
    <xf numFmtId="1" fontId="60" fillId="0" borderId="12" xfId="0" applyNumberFormat="1" applyFont="1" applyBorder="1"/>
    <xf numFmtId="1" fontId="59" fillId="0" borderId="11" xfId="0" applyNumberFormat="1" applyFont="1" applyFill="1" applyBorder="1" applyAlignment="1">
      <alignment horizontal="center"/>
    </xf>
    <xf numFmtId="1" fontId="59" fillId="0" borderId="1" xfId="0" applyNumberFormat="1" applyFont="1" applyFill="1" applyBorder="1" applyAlignment="1">
      <alignment horizontal="center"/>
    </xf>
    <xf numFmtId="0" fontId="55" fillId="0" borderId="27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0" fontId="35" fillId="0" borderId="1" xfId="0" applyFont="1" applyBorder="1" applyAlignment="1">
      <alignment vertical="top"/>
    </xf>
    <xf numFmtId="0" fontId="61" fillId="0" borderId="1" xfId="0" applyFont="1" applyBorder="1" applyAlignment="1">
      <alignment vertical="top"/>
    </xf>
    <xf numFmtId="1" fontId="61" fillId="0" borderId="1" xfId="0" applyNumberFormat="1" applyFont="1" applyBorder="1" applyAlignment="1">
      <alignment vertical="top" wrapText="1"/>
    </xf>
    <xf numFmtId="0" fontId="61" fillId="0" borderId="1" xfId="0" applyFont="1" applyBorder="1" applyAlignment="1">
      <alignment vertical="top" wrapText="1"/>
    </xf>
    <xf numFmtId="1" fontId="61" fillId="0" borderId="23" xfId="0" applyNumberFormat="1" applyFont="1" applyBorder="1" applyAlignment="1">
      <alignment vertical="top" wrapText="1"/>
    </xf>
    <xf numFmtId="0" fontId="61" fillId="0" borderId="11" xfId="0" applyFont="1" applyBorder="1" applyAlignment="1">
      <alignment vertical="top"/>
    </xf>
    <xf numFmtId="0" fontId="62" fillId="0" borderId="1" xfId="0" applyFont="1" applyBorder="1" applyAlignment="1">
      <alignment vertical="top"/>
    </xf>
    <xf numFmtId="0" fontId="62" fillId="0" borderId="23" xfId="0" applyFont="1" applyBorder="1" applyAlignment="1">
      <alignment vertical="top"/>
    </xf>
    <xf numFmtId="0" fontId="61" fillId="0" borderId="0" xfId="0" applyFont="1" applyAlignment="1">
      <alignment vertical="top"/>
    </xf>
    <xf numFmtId="0" fontId="61" fillId="0" borderId="28" xfId="0" applyFont="1" applyBorder="1" applyAlignment="1">
      <alignment vertical="top"/>
    </xf>
    <xf numFmtId="0" fontId="55" fillId="0" borderId="27" xfId="0" applyFont="1" applyBorder="1" applyAlignment="1">
      <alignment horizontal="left" vertical="top" wrapText="1"/>
    </xf>
    <xf numFmtId="0" fontId="35" fillId="0" borderId="1" xfId="0" applyFont="1" applyBorder="1" applyAlignment="1">
      <alignment vertical="top" wrapText="1"/>
    </xf>
    <xf numFmtId="0" fontId="61" fillId="0" borderId="11" xfId="0" applyFont="1" applyBorder="1" applyAlignment="1">
      <alignment vertical="top" wrapText="1"/>
    </xf>
    <xf numFmtId="14" fontId="61" fillId="0" borderId="1" xfId="0" quotePrefix="1" applyNumberFormat="1" applyFont="1" applyBorder="1" applyAlignment="1">
      <alignment vertical="top" wrapText="1"/>
    </xf>
    <xf numFmtId="0" fontId="63" fillId="0" borderId="1" xfId="0" applyFont="1" applyBorder="1" applyAlignment="1">
      <alignment vertical="top" wrapText="1"/>
    </xf>
    <xf numFmtId="14" fontId="61" fillId="0" borderId="1" xfId="0" applyNumberFormat="1" applyFont="1" applyBorder="1" applyAlignment="1">
      <alignment vertical="top" wrapText="1"/>
    </xf>
    <xf numFmtId="0" fontId="61" fillId="0" borderId="10" xfId="0" applyFont="1" applyBorder="1" applyAlignment="1">
      <alignment vertical="top" wrapText="1"/>
    </xf>
    <xf numFmtId="0" fontId="61" fillId="0" borderId="0" xfId="0" applyFont="1" applyAlignment="1">
      <alignment vertical="top" wrapText="1"/>
    </xf>
    <xf numFmtId="0" fontId="61" fillId="0" borderId="5" xfId="0" applyFont="1" applyBorder="1" applyAlignment="1">
      <alignment vertical="top" wrapText="1"/>
    </xf>
    <xf numFmtId="0" fontId="62" fillId="0" borderId="5" xfId="0" applyFont="1" applyBorder="1" applyAlignment="1">
      <alignment vertical="top" wrapText="1"/>
    </xf>
    <xf numFmtId="0" fontId="61" fillId="0" borderId="5" xfId="0" quotePrefix="1" applyFont="1" applyBorder="1" applyAlignment="1">
      <alignment vertical="top" wrapText="1"/>
    </xf>
    <xf numFmtId="0" fontId="61" fillId="0" borderId="28" xfId="0" applyFont="1" applyBorder="1" applyAlignment="1">
      <alignment vertical="top" wrapText="1"/>
    </xf>
    <xf numFmtId="0" fontId="61" fillId="0" borderId="29" xfId="0" applyFont="1" applyBorder="1" applyAlignment="1">
      <alignment vertical="top" wrapText="1"/>
    </xf>
    <xf numFmtId="0" fontId="61" fillId="0" borderId="30" xfId="0" applyFont="1" applyBorder="1" applyAlignment="1">
      <alignment vertical="top" wrapText="1"/>
    </xf>
    <xf numFmtId="0" fontId="62" fillId="0" borderId="30" xfId="0" applyFont="1" applyBorder="1" applyAlignment="1">
      <alignment vertical="top" wrapText="1"/>
    </xf>
    <xf numFmtId="0" fontId="61" fillId="0" borderId="30" xfId="0" quotePrefix="1" applyFont="1" applyBorder="1" applyAlignment="1">
      <alignment vertical="top" wrapText="1"/>
    </xf>
    <xf numFmtId="0" fontId="61" fillId="0" borderId="0" xfId="0" quotePrefix="1" applyFont="1" applyAlignment="1">
      <alignment vertical="top"/>
    </xf>
    <xf numFmtId="14" fontId="61" fillId="0" borderId="0" xfId="0" applyNumberFormat="1" applyFont="1" applyAlignment="1">
      <alignment vertical="top"/>
    </xf>
    <xf numFmtId="0" fontId="61" fillId="0" borderId="0" xfId="0" quotePrefix="1" applyFont="1" applyAlignment="1">
      <alignment vertical="top" wrapText="1"/>
    </xf>
    <xf numFmtId="14" fontId="61" fillId="0" borderId="0" xfId="0" applyNumberFormat="1" applyFont="1" applyAlignment="1">
      <alignment vertical="top" wrapText="1"/>
    </xf>
    <xf numFmtId="1" fontId="62" fillId="0" borderId="1" xfId="0" applyNumberFormat="1" applyFont="1" applyBorder="1" applyAlignment="1">
      <alignment vertical="top" wrapText="1"/>
    </xf>
    <xf numFmtId="0" fontId="62" fillId="0" borderId="1" xfId="0" applyFont="1" applyBorder="1" applyAlignment="1">
      <alignment vertical="top" wrapText="1"/>
    </xf>
    <xf numFmtId="0" fontId="65" fillId="0" borderId="0" xfId="0" applyFont="1" applyAlignment="1">
      <alignment horizontal="center"/>
    </xf>
    <xf numFmtId="2" fontId="65" fillId="0" borderId="0" xfId="0" applyNumberFormat="1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5" fillId="0" borderId="14" xfId="0" applyFont="1" applyBorder="1"/>
    <xf numFmtId="0" fontId="35" fillId="0" borderId="0" xfId="0" applyFont="1" applyBorder="1"/>
    <xf numFmtId="0" fontId="68" fillId="0" borderId="0" xfId="0" applyFont="1"/>
    <xf numFmtId="0" fontId="0" fillId="0" borderId="14" xfId="0" applyBorder="1"/>
    <xf numFmtId="0" fontId="0" fillId="0" borderId="33" xfId="0" applyBorder="1" applyAlignment="1">
      <alignment vertical="top"/>
    </xf>
    <xf numFmtId="0" fontId="69" fillId="0" borderId="16" xfId="0" applyFont="1" applyBorder="1" applyAlignment="1">
      <alignment vertical="top"/>
    </xf>
    <xf numFmtId="0" fontId="58" fillId="0" borderId="34" xfId="0" applyFont="1" applyBorder="1" applyAlignment="1">
      <alignment vertical="top"/>
    </xf>
    <xf numFmtId="0" fontId="70" fillId="0" borderId="27" xfId="0" applyFont="1" applyBorder="1" applyAlignment="1">
      <alignment horizontal="left"/>
    </xf>
    <xf numFmtId="0" fontId="71" fillId="0" borderId="1" xfId="0" applyFont="1" applyBorder="1" applyAlignment="1">
      <alignment horizontal="center"/>
    </xf>
    <xf numFmtId="0" fontId="70" fillId="0" borderId="1" xfId="0" applyFont="1" applyBorder="1" applyAlignment="1">
      <alignment horizontal="center"/>
    </xf>
    <xf numFmtId="0" fontId="70" fillId="0" borderId="23" xfId="0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2" fontId="70" fillId="0" borderId="1" xfId="0" applyNumberFormat="1" applyFont="1" applyBorder="1" applyAlignment="1">
      <alignment horizontal="center"/>
    </xf>
    <xf numFmtId="0" fontId="70" fillId="0" borderId="9" xfId="0" applyFont="1" applyBorder="1" applyAlignment="1">
      <alignment horizontal="center"/>
    </xf>
    <xf numFmtId="0" fontId="0" fillId="0" borderId="28" xfId="0" applyBorder="1"/>
    <xf numFmtId="0" fontId="72" fillId="0" borderId="1" xfId="0" applyFont="1" applyFill="1" applyBorder="1" applyAlignment="1">
      <alignment horizontal="center"/>
    </xf>
    <xf numFmtId="0" fontId="72" fillId="0" borderId="35" xfId="0" applyFont="1" applyFill="1" applyBorder="1" applyAlignment="1">
      <alignment horizontal="center"/>
    </xf>
    <xf numFmtId="0" fontId="73" fillId="0" borderId="0" xfId="0" applyFont="1"/>
    <xf numFmtId="0" fontId="55" fillId="0" borderId="14" xfId="0" applyFont="1" applyBorder="1"/>
    <xf numFmtId="0" fontId="55" fillId="0" borderId="0" xfId="0" applyFont="1" applyAlignment="1">
      <alignment vertical="top" wrapText="1"/>
    </xf>
    <xf numFmtId="0" fontId="55" fillId="0" borderId="14" xfId="0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0" fillId="0" borderId="26" xfId="0" applyBorder="1" applyAlignment="1">
      <alignment vertical="top"/>
    </xf>
    <xf numFmtId="0" fontId="14" fillId="0" borderId="0" xfId="0" applyFont="1" applyAlignment="1">
      <alignment horizontal="center" vertical="top" wrapText="1"/>
    </xf>
    <xf numFmtId="0" fontId="35" fillId="0" borderId="36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0" fontId="72" fillId="0" borderId="1" xfId="0" applyFont="1" applyBorder="1" applyAlignment="1">
      <alignment horizontal="left"/>
    </xf>
    <xf numFmtId="0" fontId="74" fillId="0" borderId="1" xfId="0" applyFont="1" applyBorder="1" applyAlignment="1">
      <alignment horizontal="center"/>
    </xf>
    <xf numFmtId="0" fontId="72" fillId="0" borderId="1" xfId="0" applyFont="1" applyBorder="1" applyAlignment="1">
      <alignment horizontal="center"/>
    </xf>
    <xf numFmtId="2" fontId="72" fillId="0" borderId="1" xfId="0" applyNumberFormat="1" applyFont="1" applyBorder="1" applyAlignment="1">
      <alignment horizontal="center"/>
    </xf>
    <xf numFmtId="0" fontId="72" fillId="0" borderId="23" xfId="0" applyFont="1" applyBorder="1" applyAlignment="1">
      <alignment horizontal="center"/>
    </xf>
    <xf numFmtId="0" fontId="72" fillId="0" borderId="9" xfId="0" applyFont="1" applyBorder="1" applyAlignment="1">
      <alignment horizontal="center"/>
    </xf>
    <xf numFmtId="0" fontId="0" fillId="0" borderId="11" xfId="0" applyBorder="1"/>
    <xf numFmtId="0" fontId="75" fillId="0" borderId="37" xfId="0" applyFont="1" applyBorder="1" applyAlignment="1">
      <alignment vertical="top" wrapText="1"/>
    </xf>
    <xf numFmtId="0" fontId="75" fillId="0" borderId="38" xfId="0" applyFont="1" applyBorder="1" applyAlignment="1">
      <alignment vertical="top" wrapText="1"/>
    </xf>
    <xf numFmtId="0" fontId="0" fillId="0" borderId="1" xfId="0" applyBorder="1" applyAlignment="1">
      <alignment horizontal="left"/>
    </xf>
    <xf numFmtId="0" fontId="35" fillId="0" borderId="1" xfId="0" applyFont="1" applyBorder="1"/>
    <xf numFmtId="0" fontId="61" fillId="0" borderId="1" xfId="0" applyFont="1" applyBorder="1" applyAlignment="1"/>
    <xf numFmtId="0" fontId="62" fillId="0" borderId="1" xfId="0" applyFont="1" applyBorder="1" applyAlignment="1"/>
    <xf numFmtId="0" fontId="62" fillId="0" borderId="23" xfId="0" applyFont="1" applyBorder="1" applyAlignment="1"/>
    <xf numFmtId="0" fontId="61" fillId="0" borderId="0" xfId="0" applyFont="1" applyAlignment="1"/>
    <xf numFmtId="0" fontId="61" fillId="0" borderId="11" xfId="0" applyFont="1" applyBorder="1" applyAlignment="1"/>
    <xf numFmtId="0" fontId="61" fillId="0" borderId="35" xfId="0" applyFont="1" applyBorder="1" applyAlignment="1"/>
    <xf numFmtId="0" fontId="55" fillId="0" borderId="1" xfId="0" applyFont="1" applyBorder="1" applyAlignment="1">
      <alignment horizontal="left" vertical="top" wrapText="1"/>
    </xf>
    <xf numFmtId="1" fontId="61" fillId="0" borderId="1" xfId="0" quotePrefix="1" applyNumberFormat="1" applyFont="1" applyBorder="1" applyAlignment="1">
      <alignment vertical="top" wrapText="1"/>
    </xf>
    <xf numFmtId="0" fontId="61" fillId="0" borderId="35" xfId="0" applyFont="1" applyBorder="1" applyAlignment="1">
      <alignment vertical="top"/>
    </xf>
    <xf numFmtId="0" fontId="62" fillId="0" borderId="0" xfId="0" applyFont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61" fillId="0" borderId="1" xfId="0" quotePrefix="1" applyFont="1" applyBorder="1" applyAlignment="1">
      <alignment vertical="top" wrapText="1"/>
    </xf>
    <xf numFmtId="14" fontId="61" fillId="0" borderId="0" xfId="0" quotePrefix="1" applyNumberFormat="1" applyFont="1" applyAlignment="1">
      <alignment vertical="top"/>
    </xf>
    <xf numFmtId="0" fontId="35" fillId="0" borderId="11" xfId="0" applyFont="1" applyBorder="1" applyAlignment="1">
      <alignment horizontal="justify" vertical="top" wrapText="1"/>
    </xf>
    <xf numFmtId="0" fontId="35" fillId="0" borderId="10" xfId="0" applyFont="1" applyBorder="1" applyAlignment="1">
      <alignment horizontal="justify" vertical="top" wrapText="1"/>
    </xf>
    <xf numFmtId="0" fontId="62" fillId="0" borderId="9" xfId="0" applyFont="1" applyBorder="1" applyAlignment="1">
      <alignment vertical="top" wrapText="1"/>
    </xf>
    <xf numFmtId="0" fontId="62" fillId="0" borderId="11" xfId="0" applyFont="1" applyBorder="1" applyAlignment="1">
      <alignment vertical="top" wrapText="1"/>
    </xf>
    <xf numFmtId="0" fontId="77" fillId="0" borderId="0" xfId="0" applyFont="1"/>
    <xf numFmtId="0" fontId="55" fillId="0" borderId="0" xfId="0" applyFont="1" applyAlignment="1">
      <alignment wrapText="1"/>
    </xf>
    <xf numFmtId="0" fontId="10" fillId="0" borderId="0" xfId="0" applyFont="1"/>
    <xf numFmtId="0" fontId="35" fillId="0" borderId="0" xfId="0" applyFont="1" applyAlignment="1">
      <alignment wrapText="1"/>
    </xf>
    <xf numFmtId="0" fontId="55" fillId="0" borderId="36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72" fillId="0" borderId="11" xfId="0" applyFont="1" applyBorder="1" applyAlignment="1">
      <alignment horizontal="center"/>
    </xf>
    <xf numFmtId="1" fontId="72" fillId="0" borderId="1" xfId="0" applyNumberFormat="1" applyFont="1" applyBorder="1" applyAlignment="1">
      <alignment horizontal="center"/>
    </xf>
    <xf numFmtId="0" fontId="78" fillId="0" borderId="5" xfId="0" applyFont="1" applyBorder="1" applyAlignment="1">
      <alignment vertical="top" wrapText="1"/>
    </xf>
    <xf numFmtId="0" fontId="72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" fontId="75" fillId="0" borderId="11" xfId="0" applyNumberFormat="1" applyFont="1" applyBorder="1" applyAlignment="1">
      <alignment horizontal="right" vertical="top" wrapText="1"/>
    </xf>
    <xf numFmtId="1" fontId="79" fillId="0" borderId="1" xfId="0" applyNumberFormat="1" applyFont="1" applyBorder="1" applyAlignment="1">
      <alignment vertical="top" wrapText="1"/>
    </xf>
    <xf numFmtId="0" fontId="61" fillId="0" borderId="1" xfId="0" applyFont="1" applyBorder="1" applyAlignment="1">
      <alignment horizontal="center" vertical="top" wrapText="1"/>
    </xf>
    <xf numFmtId="0" fontId="61" fillId="0" borderId="9" xfId="0" applyFont="1" applyBorder="1" applyAlignment="1">
      <alignment vertical="top"/>
    </xf>
    <xf numFmtId="0" fontId="79" fillId="0" borderId="0" xfId="0" applyFont="1" applyAlignment="1">
      <alignment vertical="top"/>
    </xf>
    <xf numFmtId="0" fontId="76" fillId="0" borderId="1" xfId="0" applyFont="1" applyBorder="1" applyAlignment="1">
      <alignment horizontal="justify" vertical="top" wrapText="1"/>
    </xf>
    <xf numFmtId="0" fontId="35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justify" vertical="top" wrapText="1"/>
    </xf>
    <xf numFmtId="0" fontId="80" fillId="0" borderId="1" xfId="0" applyFont="1" applyBorder="1" applyAlignment="1">
      <alignment horizontal="right" vertical="top" wrapText="1"/>
    </xf>
    <xf numFmtId="0" fontId="75" fillId="0" borderId="1" xfId="0" applyFont="1" applyBorder="1" applyAlignment="1">
      <alignment horizontal="right" vertical="top" wrapText="1"/>
    </xf>
    <xf numFmtId="0" fontId="75" fillId="0" borderId="11" xfId="0" applyFont="1" applyBorder="1" applyAlignment="1">
      <alignment horizontal="right" vertical="top" wrapText="1"/>
    </xf>
    <xf numFmtId="0" fontId="75" fillId="0" borderId="11" xfId="0" applyFont="1" applyBorder="1" applyAlignment="1">
      <alignment horizontal="justify" vertical="top" wrapText="1"/>
    </xf>
    <xf numFmtId="0" fontId="75" fillId="0" borderId="11" xfId="0" applyFont="1" applyBorder="1" applyAlignment="1">
      <alignment horizontal="center" vertical="top" wrapText="1"/>
    </xf>
    <xf numFmtId="0" fontId="62" fillId="0" borderId="0" xfId="0" quotePrefix="1" applyFont="1" applyBorder="1" applyAlignment="1">
      <alignment vertical="top" wrapText="1"/>
    </xf>
    <xf numFmtId="0" fontId="62" fillId="0" borderId="0" xfId="0" applyFont="1" applyBorder="1" applyAlignment="1">
      <alignment vertical="top" wrapText="1"/>
    </xf>
    <xf numFmtId="14" fontId="62" fillId="0" borderId="0" xfId="0" quotePrefix="1" applyNumberFormat="1" applyFont="1" applyBorder="1" applyAlignment="1">
      <alignment vertical="top" wrapText="1"/>
    </xf>
    <xf numFmtId="0" fontId="75" fillId="0" borderId="0" xfId="0" applyFont="1" applyBorder="1" applyAlignment="1">
      <alignment vertical="top" wrapText="1"/>
    </xf>
    <xf numFmtId="14" fontId="62" fillId="0" borderId="0" xfId="0" applyNumberFormat="1" applyFont="1" applyBorder="1" applyAlignment="1">
      <alignment vertical="top" wrapText="1"/>
    </xf>
    <xf numFmtId="0" fontId="61" fillId="0" borderId="0" xfId="0" applyFont="1" applyBorder="1" applyAlignment="1">
      <alignment vertical="top" wrapText="1"/>
    </xf>
    <xf numFmtId="0" fontId="79" fillId="0" borderId="0" xfId="0" applyFont="1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62" fillId="0" borderId="28" xfId="0" applyFont="1" applyBorder="1" applyAlignment="1">
      <alignment vertical="top" wrapText="1"/>
    </xf>
    <xf numFmtId="0" fontId="62" fillId="0" borderId="35" xfId="0" applyFont="1" applyBorder="1" applyAlignment="1">
      <alignment vertical="top" wrapText="1"/>
    </xf>
    <xf numFmtId="0" fontId="61" fillId="0" borderId="1" xfId="0" applyFont="1" applyBorder="1" applyAlignment="1">
      <alignment horizontal="center" vertical="top"/>
    </xf>
    <xf numFmtId="0" fontId="59" fillId="0" borderId="0" xfId="0" applyFont="1" applyBorder="1" applyAlignment="1">
      <alignment vertical="top" wrapText="1"/>
    </xf>
    <xf numFmtId="1" fontId="59" fillId="0" borderId="1" xfId="0" applyNumberFormat="1" applyFont="1" applyBorder="1" applyAlignment="1">
      <alignment vertical="top" wrapText="1"/>
    </xf>
    <xf numFmtId="1" fontId="62" fillId="0" borderId="1" xfId="0" applyNumberFormat="1" applyFont="1" applyBorder="1" applyAlignment="1">
      <alignment horizontal="center" vertical="top" wrapText="1"/>
    </xf>
    <xf numFmtId="0" fontId="59" fillId="0" borderId="1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68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3" fillId="0" borderId="14" xfId="0" applyFont="1" applyBorder="1" applyAlignment="1">
      <alignment horizontal="left"/>
    </xf>
    <xf numFmtId="0" fontId="16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left" vertical="top"/>
    </xf>
    <xf numFmtId="0" fontId="68" fillId="0" borderId="0" xfId="0" applyFont="1" applyBorder="1" applyAlignment="1">
      <alignment horizontal="left" vertical="top"/>
    </xf>
    <xf numFmtId="0" fontId="73" fillId="0" borderId="0" xfId="0" applyFont="1" applyBorder="1" applyAlignment="1">
      <alignment horizontal="left" vertical="top"/>
    </xf>
    <xf numFmtId="0" fontId="73" fillId="0" borderId="14" xfId="0" applyFont="1" applyBorder="1" applyAlignment="1">
      <alignment horizontal="left" vertical="top"/>
    </xf>
    <xf numFmtId="2" fontId="2" fillId="0" borderId="0" xfId="0" applyNumberFormat="1" applyFont="1" applyBorder="1" applyAlignment="1">
      <alignment horizontal="center" vertical="top"/>
    </xf>
    <xf numFmtId="0" fontId="37" fillId="0" borderId="0" xfId="0" applyFont="1" applyBorder="1" applyAlignment="1">
      <alignment horizontal="center" vertical="top"/>
    </xf>
    <xf numFmtId="0" fontId="35" fillId="0" borderId="0" xfId="0" applyFont="1" applyBorder="1" applyAlignment="1">
      <alignment vertical="top"/>
    </xf>
    <xf numFmtId="0" fontId="35" fillId="0" borderId="14" xfId="0" applyFont="1" applyBorder="1" applyAlignment="1">
      <alignment vertical="top"/>
    </xf>
    <xf numFmtId="0" fontId="68" fillId="0" borderId="0" xfId="0" applyFont="1" applyBorder="1" applyAlignment="1">
      <alignment vertical="top"/>
    </xf>
    <xf numFmtId="0" fontId="55" fillId="0" borderId="0" xfId="0" applyFont="1" applyBorder="1" applyAlignment="1">
      <alignment vertical="top"/>
    </xf>
    <xf numFmtId="0" fontId="55" fillId="0" borderId="14" xfId="0" applyFont="1" applyBorder="1" applyAlignment="1">
      <alignment vertical="top"/>
    </xf>
    <xf numFmtId="0" fontId="35" fillId="0" borderId="9" xfId="0" applyFont="1" applyBorder="1" applyAlignment="1">
      <alignment vertical="top"/>
    </xf>
    <xf numFmtId="0" fontId="0" fillId="0" borderId="28" xfId="0" applyBorder="1" applyAlignment="1">
      <alignment vertical="top"/>
    </xf>
    <xf numFmtId="0" fontId="55" fillId="0" borderId="1" xfId="0" applyFont="1" applyBorder="1" applyAlignment="1">
      <alignment vertical="top" wrapText="1"/>
    </xf>
    <xf numFmtId="0" fontId="35" fillId="0" borderId="1" xfId="0" quotePrefix="1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0" fontId="58" fillId="0" borderId="1" xfId="0" applyFont="1" applyBorder="1" applyAlignment="1">
      <alignment vertical="top"/>
    </xf>
    <xf numFmtId="0" fontId="69" fillId="0" borderId="1" xfId="0" applyFont="1" applyBorder="1" applyAlignment="1">
      <alignment vertical="top"/>
    </xf>
    <xf numFmtId="0" fontId="14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72" fillId="0" borderId="1" xfId="0" applyFont="1" applyBorder="1" applyAlignment="1">
      <alignment horizontal="left" vertical="top"/>
    </xf>
    <xf numFmtId="0" fontId="74" fillId="0" borderId="1" xfId="0" applyFont="1" applyBorder="1" applyAlignment="1">
      <alignment horizontal="center" vertical="top"/>
    </xf>
    <xf numFmtId="0" fontId="72" fillId="0" borderId="1" xfId="0" applyFont="1" applyBorder="1" applyAlignment="1">
      <alignment horizontal="center" vertical="top"/>
    </xf>
    <xf numFmtId="2" fontId="72" fillId="0" borderId="1" xfId="0" applyNumberFormat="1" applyFont="1" applyBorder="1" applyAlignment="1">
      <alignment horizontal="center" vertical="top"/>
    </xf>
    <xf numFmtId="0" fontId="72" fillId="0" borderId="9" xfId="0" applyFont="1" applyBorder="1" applyAlignment="1">
      <alignment horizontal="center" vertical="top"/>
    </xf>
    <xf numFmtId="0" fontId="72" fillId="0" borderId="1" xfId="0" applyFont="1" applyFill="1" applyBorder="1" applyAlignment="1">
      <alignment horizontal="center" vertical="top"/>
    </xf>
    <xf numFmtId="1" fontId="75" fillId="0" borderId="0" xfId="0" applyNumberFormat="1" applyFont="1" applyBorder="1" applyAlignment="1">
      <alignment vertical="top" wrapText="1"/>
    </xf>
    <xf numFmtId="0" fontId="75" fillId="0" borderId="1" xfId="0" applyFont="1" applyBorder="1" applyAlignment="1">
      <alignment vertical="top"/>
    </xf>
    <xf numFmtId="0" fontId="35" fillId="0" borderId="0" xfId="0" applyFont="1" applyBorder="1" applyAlignment="1">
      <alignment horizontal="justify" vertical="top" wrapText="1"/>
    </xf>
    <xf numFmtId="0" fontId="35" fillId="0" borderId="0" xfId="0" applyFont="1" applyAlignment="1">
      <alignment vertical="top" wrapText="1"/>
    </xf>
    <xf numFmtId="0" fontId="75" fillId="0" borderId="0" xfId="0" applyFont="1" applyAlignment="1">
      <alignment vertical="top" wrapText="1"/>
    </xf>
    <xf numFmtId="14" fontId="0" fillId="0" borderId="0" xfId="0" applyNumberFormat="1" applyAlignment="1">
      <alignment vertical="top" wrapText="1"/>
    </xf>
    <xf numFmtId="0" fontId="61" fillId="0" borderId="1" xfId="0" quotePrefix="1" applyFont="1" applyBorder="1" applyAlignment="1">
      <alignment vertical="top"/>
    </xf>
    <xf numFmtId="14" fontId="61" fillId="0" borderId="1" xfId="0" quotePrefix="1" applyNumberFormat="1" applyFont="1" applyBorder="1" applyAlignment="1">
      <alignment vertical="top"/>
    </xf>
    <xf numFmtId="14" fontId="61" fillId="0" borderId="1" xfId="0" applyNumberFormat="1" applyFont="1" applyBorder="1" applyAlignment="1">
      <alignment vertical="top"/>
    </xf>
    <xf numFmtId="0" fontId="62" fillId="0" borderId="1" xfId="0" quotePrefix="1" applyFont="1" applyBorder="1" applyAlignment="1">
      <alignment vertical="top" wrapText="1"/>
    </xf>
    <xf numFmtId="0" fontId="63" fillId="0" borderId="9" xfId="0" applyFont="1" applyBorder="1" applyAlignment="1">
      <alignment vertical="top" wrapText="1"/>
    </xf>
    <xf numFmtId="0" fontId="73" fillId="0" borderId="0" xfId="0" applyFont="1" applyBorder="1" applyAlignment="1">
      <alignment vertical="top"/>
    </xf>
    <xf numFmtId="0" fontId="55" fillId="0" borderId="1" xfId="0" quotePrefix="1" applyFont="1" applyBorder="1" applyAlignment="1">
      <alignment vertical="top" wrapText="1"/>
    </xf>
    <xf numFmtId="0" fontId="78" fillId="0" borderId="1" xfId="0" applyFont="1" applyFill="1" applyBorder="1" applyAlignment="1">
      <alignment vertical="top" wrapText="1"/>
    </xf>
    <xf numFmtId="0" fontId="55" fillId="0" borderId="1" xfId="0" applyFont="1" applyBorder="1" applyAlignment="1">
      <alignment vertical="top"/>
    </xf>
    <xf numFmtId="1" fontId="61" fillId="0" borderId="1" xfId="0" applyNumberFormat="1" applyFont="1" applyBorder="1" applyAlignment="1">
      <alignment vertical="top"/>
    </xf>
    <xf numFmtId="0" fontId="81" fillId="0" borderId="0" xfId="0" applyFont="1" applyBorder="1" applyAlignment="1">
      <alignment vertical="top" wrapText="1"/>
    </xf>
    <xf numFmtId="0" fontId="82" fillId="0" borderId="0" xfId="0" applyFont="1" applyAlignment="1">
      <alignment vertical="top" wrapText="1"/>
    </xf>
    <xf numFmtId="0" fontId="82" fillId="0" borderId="0" xfId="0" applyFont="1" applyBorder="1" applyAlignment="1">
      <alignment vertical="top" wrapText="1"/>
    </xf>
    <xf numFmtId="0" fontId="83" fillId="0" borderId="0" xfId="0" applyFont="1" applyBorder="1" applyAlignment="1">
      <alignment vertical="top" wrapText="1"/>
    </xf>
    <xf numFmtId="14" fontId="83" fillId="0" borderId="0" xfId="0" applyNumberFormat="1" applyFont="1" applyBorder="1" applyAlignment="1">
      <alignment vertical="top" wrapText="1"/>
    </xf>
    <xf numFmtId="14" fontId="79" fillId="0" borderId="1" xfId="0" applyNumberFormat="1" applyFont="1" applyBorder="1" applyAlignment="1">
      <alignment vertical="top"/>
    </xf>
    <xf numFmtId="0" fontId="53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horizontal="left" vertical="top"/>
    </xf>
    <xf numFmtId="2" fontId="53" fillId="0" borderId="0" xfId="0" applyNumberFormat="1" applyFont="1" applyBorder="1" applyAlignment="1">
      <alignment horizontal="left" vertical="top"/>
    </xf>
    <xf numFmtId="2" fontId="53" fillId="0" borderId="0" xfId="0" applyNumberFormat="1" applyFont="1" applyBorder="1" applyAlignment="1">
      <alignment horizontal="center" vertical="top"/>
    </xf>
    <xf numFmtId="0" fontId="54" fillId="0" borderId="0" xfId="0" applyFont="1" applyBorder="1" applyAlignment="1">
      <alignment horizontal="center" vertical="top"/>
    </xf>
    <xf numFmtId="0" fontId="0" fillId="0" borderId="9" xfId="0" applyBorder="1" applyAlignment="1">
      <alignment vertical="top"/>
    </xf>
    <xf numFmtId="0" fontId="0" fillId="0" borderId="1" xfId="0" applyBorder="1" applyAlignment="1">
      <alignment vertical="top" wrapText="1"/>
    </xf>
    <xf numFmtId="0" fontId="78" fillId="0" borderId="1" xfId="0" applyFont="1" applyBorder="1" applyAlignment="1">
      <alignment horizontal="center" vertical="top" wrapText="1"/>
    </xf>
    <xf numFmtId="0" fontId="78" fillId="0" borderId="1" xfId="0" applyFont="1" applyBorder="1" applyAlignment="1">
      <alignment horizontal="center" vertical="top"/>
    </xf>
    <xf numFmtId="0" fontId="77" fillId="0" borderId="1" xfId="0" applyFont="1" applyBorder="1" applyAlignment="1">
      <alignment horizontal="center" vertical="top" wrapText="1"/>
    </xf>
    <xf numFmtId="0" fontId="55" fillId="0" borderId="1" xfId="0" applyFont="1" applyBorder="1" applyAlignment="1">
      <alignment horizontal="center" vertical="top" wrapText="1"/>
    </xf>
    <xf numFmtId="0" fontId="78" fillId="0" borderId="9" xfId="0" applyFont="1" applyBorder="1" applyAlignment="1">
      <alignment horizontal="center" vertical="top" wrapText="1"/>
    </xf>
    <xf numFmtId="0" fontId="75" fillId="0" borderId="1" xfId="0" applyFont="1" applyBorder="1" applyAlignment="1">
      <alignment vertical="top" wrapText="1"/>
    </xf>
    <xf numFmtId="1" fontId="72" fillId="0" borderId="1" xfId="0" applyNumberFormat="1" applyFont="1" applyBorder="1" applyAlignment="1">
      <alignment horizontal="center" vertical="top"/>
    </xf>
    <xf numFmtId="14" fontId="75" fillId="0" borderId="0" xfId="0" applyNumberFormat="1" applyFont="1" applyBorder="1" applyAlignment="1">
      <alignment vertical="top" wrapText="1"/>
    </xf>
    <xf numFmtId="49" fontId="38" fillId="0" borderId="1" xfId="0" applyNumberFormat="1" applyFont="1" applyBorder="1" applyAlignment="1">
      <alignment vertical="top" wrapText="1"/>
    </xf>
    <xf numFmtId="0" fontId="0" fillId="0" borderId="1" xfId="0" applyFill="1" applyBorder="1" applyAlignment="1">
      <alignment vertical="top"/>
    </xf>
    <xf numFmtId="49" fontId="11" fillId="0" borderId="1" xfId="0" applyNumberFormat="1" applyFont="1" applyBorder="1" applyAlignment="1">
      <alignment vertical="top" wrapText="1"/>
    </xf>
    <xf numFmtId="0" fontId="0" fillId="5" borderId="1" xfId="0" applyFill="1" applyBorder="1" applyAlignment="1">
      <alignment vertical="top"/>
    </xf>
    <xf numFmtId="0" fontId="11" fillId="5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49" fillId="0" borderId="1" xfId="0" applyFont="1" applyBorder="1" applyAlignment="1">
      <alignment horizontal="center" vertical="top" wrapText="1"/>
    </xf>
    <xf numFmtId="0" fontId="43" fillId="0" borderId="1" xfId="0" applyFont="1" applyFill="1" applyBorder="1" applyAlignment="1">
      <alignment horizontal="center" vertical="top" wrapText="1"/>
    </xf>
    <xf numFmtId="0" fontId="85" fillId="0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43" fillId="2" borderId="1" xfId="0" applyFont="1" applyFill="1" applyBorder="1" applyAlignment="1">
      <alignment horizontal="center" vertical="top" wrapText="1"/>
    </xf>
    <xf numFmtId="49" fontId="43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1" fontId="0" fillId="0" borderId="0" xfId="0" applyNumberFormat="1"/>
    <xf numFmtId="0" fontId="85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49" fontId="7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 wrapText="1"/>
    </xf>
    <xf numFmtId="0" fontId="34" fillId="2" borderId="0" xfId="0" applyFont="1" applyFill="1" applyBorder="1" applyAlignment="1">
      <alignment horizontal="center" vertical="top" wrapText="1"/>
    </xf>
    <xf numFmtId="0" fontId="30" fillId="2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0" fillId="2" borderId="0" xfId="0" applyFill="1" applyAlignment="1">
      <alignment vertical="top" wrapText="1"/>
    </xf>
    <xf numFmtId="0" fontId="0" fillId="2" borderId="1" xfId="0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87" fillId="0" borderId="1" xfId="0" applyFont="1" applyBorder="1" applyAlignment="1">
      <alignment horizontal="center" vertical="top" wrapText="1"/>
    </xf>
    <xf numFmtId="49" fontId="0" fillId="2" borderId="1" xfId="0" applyNumberFormat="1" applyFont="1" applyFill="1" applyBorder="1" applyAlignment="1">
      <alignment horizontal="center" vertical="top" wrapText="1"/>
    </xf>
    <xf numFmtId="49" fontId="0" fillId="2" borderId="1" xfId="0" applyNumberForma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49" fillId="0" borderId="1" xfId="0" applyFont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50" fillId="2" borderId="1" xfId="0" applyNumberFormat="1" applyFont="1" applyFill="1" applyBorder="1" applyAlignment="1">
      <alignment horizontal="left" vertical="top" wrapText="1"/>
    </xf>
    <xf numFmtId="0" fontId="51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center" vertical="top" wrapText="1"/>
    </xf>
    <xf numFmtId="0" fontId="35" fillId="0" borderId="1" xfId="0" applyFont="1" applyBorder="1" applyAlignment="1">
      <alignment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1" fontId="16" fillId="0" borderId="17" xfId="0" applyNumberFormat="1" applyFont="1" applyBorder="1" applyAlignment="1">
      <alignment horizontal="center" vertical="top" wrapText="1"/>
    </xf>
    <xf numFmtId="1" fontId="16" fillId="0" borderId="6" xfId="0" applyNumberFormat="1" applyFont="1" applyBorder="1" applyAlignment="1">
      <alignment horizontal="center" vertical="top" wrapText="1"/>
    </xf>
    <xf numFmtId="1" fontId="16" fillId="0" borderId="5" xfId="0" applyNumberFormat="1" applyFont="1" applyBorder="1" applyAlignment="1">
      <alignment horizontal="center" vertical="top" wrapText="1"/>
    </xf>
    <xf numFmtId="0" fontId="57" fillId="0" borderId="16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2" fontId="16" fillId="0" borderId="17" xfId="0" applyNumberFormat="1" applyFont="1" applyBorder="1" applyAlignment="1">
      <alignment horizontal="center" vertical="top" wrapText="1"/>
    </xf>
    <xf numFmtId="2" fontId="16" fillId="0" borderId="6" xfId="0" applyNumberFormat="1" applyFont="1" applyBorder="1" applyAlignment="1">
      <alignment horizontal="center" vertical="top" wrapText="1"/>
    </xf>
    <xf numFmtId="2" fontId="16" fillId="0" borderId="5" xfId="0" applyNumberFormat="1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14" fillId="0" borderId="24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64" fillId="0" borderId="0" xfId="0" applyFont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16" fillId="0" borderId="31" xfId="0" applyFont="1" applyBorder="1" applyAlignment="1">
      <alignment horizontal="left" vertical="top" wrapText="1"/>
    </xf>
    <xf numFmtId="0" fontId="16" fillId="0" borderId="27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35" fillId="0" borderId="16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6" xfId="0" applyFont="1" applyBorder="1" applyAlignment="1">
      <alignment horizontal="center" vertical="top" wrapText="1"/>
    </xf>
    <xf numFmtId="0" fontId="35" fillId="0" borderId="11" xfId="0" applyFont="1" applyBorder="1" applyAlignment="1">
      <alignment vertical="top" wrapText="1"/>
    </xf>
    <xf numFmtId="1" fontId="37" fillId="0" borderId="17" xfId="0" applyNumberFormat="1" applyFont="1" applyBorder="1" applyAlignment="1">
      <alignment horizontal="center" vertical="top" wrapText="1"/>
    </xf>
    <xf numFmtId="1" fontId="37" fillId="0" borderId="6" xfId="0" applyNumberFormat="1" applyFont="1" applyBorder="1" applyAlignment="1">
      <alignment horizontal="center" vertical="top" wrapText="1"/>
    </xf>
    <xf numFmtId="1" fontId="37" fillId="0" borderId="5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2" fontId="16" fillId="0" borderId="2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57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left" vertical="top"/>
    </xf>
    <xf numFmtId="2" fontId="16" fillId="0" borderId="1" xfId="0" applyNumberFormat="1" applyFont="1" applyBorder="1" applyAlignment="1">
      <alignment horizontal="center" vertical="top" wrapText="1"/>
    </xf>
    <xf numFmtId="0" fontId="78" fillId="0" borderId="2" xfId="0" applyFont="1" applyBorder="1" applyAlignment="1">
      <alignment horizontal="center" vertical="top" wrapText="1"/>
    </xf>
    <xf numFmtId="0" fontId="78" fillId="0" borderId="6" xfId="0" applyFont="1" applyBorder="1" applyAlignment="1">
      <alignment horizontal="center" vertical="top" wrapText="1"/>
    </xf>
    <xf numFmtId="0" fontId="78" fillId="0" borderId="5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/>
    </xf>
    <xf numFmtId="0" fontId="7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8" fillId="0" borderId="1" xfId="0" applyFont="1" applyBorder="1" applyAlignment="1">
      <alignment horizontal="center" vertical="top" wrapText="1"/>
    </xf>
    <xf numFmtId="0" fontId="55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60" fillId="0" borderId="1" xfId="0" applyFont="1" applyBorder="1" applyAlignment="1">
      <alignment horizontal="center" vertical="top" wrapText="1"/>
    </xf>
    <xf numFmtId="2" fontId="78" fillId="0" borderId="1" xfId="0" applyNumberFormat="1" applyFont="1" applyBorder="1" applyAlignment="1">
      <alignment horizontal="center" vertical="top" wrapText="1"/>
    </xf>
    <xf numFmtId="0" fontId="78" fillId="0" borderId="1" xfId="0" applyFont="1" applyBorder="1" applyAlignment="1">
      <alignment horizontal="center" vertical="top"/>
    </xf>
    <xf numFmtId="0" fontId="84" fillId="0" borderId="1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 textRotation="88" wrapText="1"/>
    </xf>
    <xf numFmtId="0" fontId="14" fillId="0" borderId="5" xfId="0" applyFont="1" applyBorder="1" applyAlignment="1">
      <alignment horizontal="center" vertical="top" textRotation="88" wrapText="1"/>
    </xf>
    <xf numFmtId="0" fontId="14" fillId="0" borderId="2" xfId="0" applyFont="1" applyFill="1" applyBorder="1" applyAlignment="1">
      <alignment horizontal="center" vertical="top" textRotation="90"/>
    </xf>
    <xf numFmtId="0" fontId="14" fillId="0" borderId="5" xfId="0" applyFont="1" applyFill="1" applyBorder="1" applyAlignment="1">
      <alignment horizontal="center" vertical="top" textRotation="90"/>
    </xf>
    <xf numFmtId="0" fontId="8" fillId="0" borderId="2" xfId="0" applyFont="1" applyFill="1" applyBorder="1" applyAlignment="1">
      <alignment horizontal="center" vertical="top" textRotation="90"/>
    </xf>
    <xf numFmtId="0" fontId="8" fillId="0" borderId="5" xfId="0" applyFont="1" applyFill="1" applyBorder="1" applyAlignment="1">
      <alignment horizontal="center" vertical="top" textRotation="90"/>
    </xf>
    <xf numFmtId="0" fontId="9" fillId="0" borderId="2" xfId="0" applyFont="1" applyBorder="1" applyAlignment="1">
      <alignment horizontal="center" vertical="top" textRotation="90" wrapText="1"/>
    </xf>
    <xf numFmtId="0" fontId="15" fillId="0" borderId="5" xfId="0" applyFont="1" applyBorder="1" applyAlignment="1">
      <alignment vertical="top"/>
    </xf>
    <xf numFmtId="0" fontId="9" fillId="0" borderId="3" xfId="0" applyFont="1" applyBorder="1" applyAlignment="1">
      <alignment horizontal="center" vertical="top" textRotation="90" wrapText="1"/>
    </xf>
    <xf numFmtId="0" fontId="9" fillId="0" borderId="7" xfId="0" applyFont="1" applyBorder="1" applyAlignment="1">
      <alignment horizontal="center" vertical="top" textRotation="90" wrapText="1"/>
    </xf>
    <xf numFmtId="0" fontId="14" fillId="0" borderId="1" xfId="0" applyFont="1" applyBorder="1" applyAlignment="1">
      <alignment horizontal="center" vertical="top" textRotation="90"/>
    </xf>
    <xf numFmtId="0" fontId="14" fillId="2" borderId="4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top" textRotation="90" wrapText="1"/>
    </xf>
    <xf numFmtId="0" fontId="14" fillId="0" borderId="5" xfId="0" applyFont="1" applyFill="1" applyBorder="1" applyAlignment="1">
      <alignment horizontal="center" vertical="top" textRotation="90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textRotation="90" wrapText="1"/>
    </xf>
    <xf numFmtId="0" fontId="14" fillId="0" borderId="5" xfId="0" applyFont="1" applyBorder="1" applyAlignment="1">
      <alignment horizontal="center" vertical="top" textRotation="90" wrapText="1"/>
    </xf>
    <xf numFmtId="0" fontId="13" fillId="0" borderId="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30" fillId="0" borderId="2" xfId="1" applyFont="1" applyBorder="1" applyAlignment="1">
      <alignment horizontal="center" vertical="top" textRotation="88" wrapText="1"/>
    </xf>
    <xf numFmtId="0" fontId="30" fillId="0" borderId="6" xfId="1" applyFont="1" applyBorder="1" applyAlignment="1">
      <alignment horizontal="center" vertical="top" textRotation="88" wrapText="1"/>
    </xf>
    <xf numFmtId="0" fontId="30" fillId="0" borderId="5" xfId="1" applyFont="1" applyBorder="1" applyAlignment="1">
      <alignment horizontal="center" vertical="top" textRotation="88" wrapText="1"/>
    </xf>
    <xf numFmtId="0" fontId="30" fillId="0" borderId="2" xfId="1" applyFont="1" applyFill="1" applyBorder="1" applyAlignment="1">
      <alignment horizontal="center" vertical="top" textRotation="90" wrapText="1"/>
    </xf>
    <xf numFmtId="0" fontId="30" fillId="0" borderId="6" xfId="1" applyFont="1" applyFill="1" applyBorder="1" applyAlignment="1">
      <alignment horizontal="center" vertical="top" textRotation="90" wrapText="1"/>
    </xf>
    <xf numFmtId="0" fontId="30" fillId="0" borderId="5" xfId="1" applyFont="1" applyFill="1" applyBorder="1" applyAlignment="1">
      <alignment horizontal="center" vertical="top" textRotation="90" wrapText="1"/>
    </xf>
    <xf numFmtId="0" fontId="30" fillId="0" borderId="2" xfId="1" applyFont="1" applyBorder="1" applyAlignment="1">
      <alignment horizontal="center" vertical="top" textRotation="90" wrapText="1"/>
    </xf>
    <xf numFmtId="0" fontId="30" fillId="0" borderId="6" xfId="1" applyFont="1" applyBorder="1" applyAlignment="1">
      <alignment horizontal="center" vertical="top" textRotation="90" wrapText="1"/>
    </xf>
    <xf numFmtId="0" fontId="30" fillId="0" borderId="5" xfId="1" applyFont="1" applyBorder="1" applyAlignment="1">
      <alignment horizontal="center" vertical="top" textRotation="90" wrapText="1"/>
    </xf>
    <xf numFmtId="0" fontId="30" fillId="2" borderId="2" xfId="1" applyFont="1" applyFill="1" applyBorder="1" applyAlignment="1">
      <alignment horizontal="right" vertical="top" wrapText="1"/>
    </xf>
    <xf numFmtId="0" fontId="30" fillId="2" borderId="6" xfId="1" applyFont="1" applyFill="1" applyBorder="1" applyAlignment="1">
      <alignment horizontal="right" vertical="top" wrapText="1"/>
    </xf>
    <xf numFmtId="0" fontId="30" fillId="2" borderId="5" xfId="1" applyFont="1" applyFill="1" applyBorder="1" applyAlignment="1">
      <alignment horizontal="right" vertical="top" wrapText="1"/>
    </xf>
    <xf numFmtId="0" fontId="30" fillId="2" borderId="2" xfId="1" applyFont="1" applyFill="1" applyBorder="1" applyAlignment="1">
      <alignment horizontal="center" vertical="top" wrapText="1"/>
    </xf>
    <xf numFmtId="0" fontId="30" fillId="2" borderId="6" xfId="1" applyFont="1" applyFill="1" applyBorder="1" applyAlignment="1">
      <alignment horizontal="center" vertical="top" wrapText="1"/>
    </xf>
    <xf numFmtId="0" fontId="30" fillId="2" borderId="5" xfId="1" applyFont="1" applyFill="1" applyBorder="1" applyAlignment="1">
      <alignment horizontal="center" vertical="top" wrapText="1"/>
    </xf>
    <xf numFmtId="0" fontId="30" fillId="0" borderId="2" xfId="1" applyFont="1" applyBorder="1" applyAlignment="1">
      <alignment horizontal="center" vertical="top" wrapText="1"/>
    </xf>
    <xf numFmtId="0" fontId="30" fillId="0" borderId="6" xfId="1" applyFont="1" applyBorder="1" applyAlignment="1">
      <alignment horizontal="center" vertical="top" wrapText="1"/>
    </xf>
    <xf numFmtId="0" fontId="30" fillId="0" borderId="5" xfId="1" applyFont="1" applyBorder="1" applyAlignment="1">
      <alignment horizontal="center" vertical="top" wrapText="1"/>
    </xf>
    <xf numFmtId="0" fontId="28" fillId="0" borderId="9" xfId="1" applyFont="1" applyFill="1" applyBorder="1" applyAlignment="1">
      <alignment horizontal="center" vertical="top" wrapText="1"/>
    </xf>
    <xf numFmtId="0" fontId="28" fillId="0" borderId="12" xfId="1" applyFont="1" applyFill="1" applyBorder="1" applyAlignment="1">
      <alignment horizontal="center" vertical="top" wrapText="1"/>
    </xf>
    <xf numFmtId="0" fontId="28" fillId="0" borderId="11" xfId="1" applyFont="1" applyFill="1" applyBorder="1" applyAlignment="1">
      <alignment horizontal="center" vertical="top" wrapText="1"/>
    </xf>
    <xf numFmtId="0" fontId="29" fillId="0" borderId="2" xfId="1" applyFont="1" applyBorder="1" applyAlignment="1">
      <alignment horizontal="center" vertical="top" wrapText="1"/>
    </xf>
    <xf numFmtId="0" fontId="29" fillId="0" borderId="6" xfId="1" applyFont="1" applyBorder="1" applyAlignment="1">
      <alignment horizontal="center" vertical="top" wrapText="1"/>
    </xf>
    <xf numFmtId="0" fontId="29" fillId="0" borderId="5" xfId="1" applyFont="1" applyBorder="1" applyAlignment="1">
      <alignment horizontal="center" vertical="top" wrapText="1"/>
    </xf>
    <xf numFmtId="0" fontId="29" fillId="0" borderId="2" xfId="1" applyFont="1" applyBorder="1" applyAlignment="1">
      <alignment horizontal="left" vertical="top" wrapText="1"/>
    </xf>
    <xf numFmtId="0" fontId="29" fillId="0" borderId="6" xfId="1" applyFont="1" applyBorder="1" applyAlignment="1">
      <alignment horizontal="left" vertical="top" wrapText="1"/>
    </xf>
    <xf numFmtId="0" fontId="29" fillId="0" borderId="5" xfId="1" applyFont="1" applyBorder="1" applyAlignment="1">
      <alignment horizontal="left" vertical="top" wrapText="1"/>
    </xf>
    <xf numFmtId="0" fontId="29" fillId="0" borderId="2" xfId="1" applyFont="1" applyBorder="1" applyAlignment="1">
      <alignment horizontal="center" vertical="top" textRotation="90" wrapText="1"/>
    </xf>
    <xf numFmtId="0" fontId="29" fillId="0" borderId="6" xfId="1" applyFont="1" applyBorder="1" applyAlignment="1">
      <alignment horizontal="center" vertical="top" textRotation="90" wrapText="1"/>
    </xf>
    <xf numFmtId="0" fontId="29" fillId="0" borderId="5" xfId="1" applyFont="1" applyBorder="1" applyAlignment="1">
      <alignment horizontal="center" vertical="top" textRotation="90" wrapText="1"/>
    </xf>
    <xf numFmtId="0" fontId="30" fillId="0" borderId="2" xfId="1" applyFont="1" applyBorder="1" applyAlignment="1">
      <alignment vertical="top" wrapText="1"/>
    </xf>
    <xf numFmtId="0" fontId="30" fillId="0" borderId="6" xfId="1" applyFont="1" applyBorder="1" applyAlignment="1">
      <alignment vertical="top" wrapText="1"/>
    </xf>
    <xf numFmtId="0" fontId="30" fillId="0" borderId="5" xfId="1" applyFont="1" applyBorder="1" applyAlignment="1">
      <alignment vertical="top" wrapText="1"/>
    </xf>
    <xf numFmtId="0" fontId="30" fillId="0" borderId="2" xfId="1" applyFont="1" applyFill="1" applyBorder="1" applyAlignment="1">
      <alignment horizontal="center" vertical="top" wrapText="1"/>
    </xf>
    <xf numFmtId="0" fontId="30" fillId="0" borderId="6" xfId="1" applyFont="1" applyFill="1" applyBorder="1" applyAlignment="1">
      <alignment horizontal="center" vertical="top" wrapText="1"/>
    </xf>
    <xf numFmtId="0" fontId="30" fillId="0" borderId="5" xfId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0" fillId="2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 vertical="top" wrapText="1"/>
    </xf>
    <xf numFmtId="49" fontId="0" fillId="0" borderId="0" xfId="0" applyNumberFormat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88" fillId="2" borderId="1" xfId="0" applyFon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top" wrapText="1"/>
    </xf>
    <xf numFmtId="0" fontId="43" fillId="4" borderId="1" xfId="0" applyFont="1" applyFill="1" applyBorder="1" applyAlignment="1">
      <alignment horizontal="center" vertical="top" wrapText="1"/>
    </xf>
    <xf numFmtId="0" fontId="49" fillId="4" borderId="1" xfId="0" applyFont="1" applyFill="1" applyBorder="1" applyAlignment="1">
      <alignment horizontal="center" vertical="top" wrapText="1"/>
    </xf>
    <xf numFmtId="0" fontId="43" fillId="4" borderId="1" xfId="0" applyFont="1" applyFill="1" applyBorder="1" applyAlignment="1">
      <alignment horizontal="left" vertical="top" wrapText="1"/>
    </xf>
    <xf numFmtId="49" fontId="43" fillId="0" borderId="1" xfId="0" applyNumberFormat="1" applyFont="1" applyBorder="1" applyAlignment="1">
      <alignment horizontal="center" vertical="top" wrapText="1"/>
    </xf>
    <xf numFmtId="0" fontId="85" fillId="2" borderId="1" xfId="0" applyFont="1" applyFill="1" applyBorder="1" applyAlignment="1">
      <alignment horizontal="center" vertical="top" wrapText="1"/>
    </xf>
    <xf numFmtId="49" fontId="0" fillId="2" borderId="1" xfId="0" applyNumberFormat="1" applyFont="1" applyFill="1" applyBorder="1" applyAlignment="1">
      <alignment vertical="top" wrapText="1"/>
    </xf>
    <xf numFmtId="0" fontId="89" fillId="4" borderId="1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vertical="top" wrapText="1"/>
    </xf>
    <xf numFmtId="0" fontId="90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8"/>
  <sheetViews>
    <sheetView workbookViewId="0">
      <selection activeCell="C8" sqref="C8"/>
    </sheetView>
  </sheetViews>
  <sheetFormatPr defaultRowHeight="15"/>
  <sheetData>
    <row r="1" spans="1:101" ht="26.25">
      <c r="A1" s="476" t="s">
        <v>482</v>
      </c>
      <c r="B1" s="476"/>
      <c r="C1" s="476"/>
      <c r="D1" s="476"/>
      <c r="E1" s="476"/>
      <c r="F1" s="476"/>
      <c r="G1" s="476"/>
      <c r="H1" s="476"/>
      <c r="I1" s="476"/>
      <c r="J1" s="188"/>
      <c r="K1" s="188"/>
      <c r="L1" s="189"/>
      <c r="M1" s="188"/>
      <c r="N1" s="188"/>
      <c r="O1" s="188"/>
      <c r="P1" s="188"/>
      <c r="Q1" s="190"/>
      <c r="R1" s="190"/>
      <c r="S1" s="190"/>
      <c r="T1" s="190"/>
      <c r="U1" s="190"/>
      <c r="V1" s="190"/>
      <c r="W1" s="190"/>
      <c r="X1" s="190"/>
      <c r="Y1" s="190"/>
      <c r="Z1" s="191"/>
      <c r="AA1" s="190"/>
      <c r="AB1" s="190"/>
      <c r="AC1" s="190"/>
      <c r="AD1" s="190"/>
      <c r="AE1" s="190"/>
      <c r="AF1" s="190"/>
      <c r="AG1" s="190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3" t="s">
        <v>483</v>
      </c>
      <c r="CU1" s="194"/>
      <c r="CV1" s="188"/>
      <c r="CW1" s="188"/>
    </row>
    <row r="2" spans="1:101" ht="19.5" thickBot="1">
      <c r="A2" s="477" t="s">
        <v>484</v>
      </c>
      <c r="B2" s="477"/>
      <c r="C2" s="477"/>
      <c r="D2" s="477"/>
      <c r="E2" s="477"/>
      <c r="F2" s="477"/>
      <c r="G2" s="477"/>
      <c r="H2" s="477"/>
      <c r="I2" s="477"/>
      <c r="J2" s="195"/>
      <c r="K2" s="195"/>
      <c r="L2" s="196"/>
      <c r="M2" s="195"/>
      <c r="N2" s="195"/>
      <c r="O2" s="195"/>
      <c r="P2" s="195"/>
      <c r="Q2" s="197"/>
      <c r="R2" s="197"/>
      <c r="S2" s="197"/>
      <c r="T2" s="197"/>
      <c r="U2" s="197"/>
      <c r="V2" s="197"/>
      <c r="W2" s="197"/>
      <c r="X2" s="197"/>
      <c r="Y2" s="197"/>
      <c r="Z2" s="198"/>
      <c r="AA2" s="197"/>
      <c r="AB2" s="197"/>
      <c r="AC2" s="197"/>
      <c r="AD2" s="197"/>
      <c r="AE2" s="197"/>
      <c r="AF2" s="197"/>
      <c r="AG2" s="197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200"/>
      <c r="CU2" s="200"/>
      <c r="CV2" s="199"/>
      <c r="CW2" s="199"/>
    </row>
    <row r="3" spans="1:101" ht="16.5" thickBot="1">
      <c r="A3" s="478" t="s">
        <v>485</v>
      </c>
      <c r="B3" s="480">
        <v>10</v>
      </c>
      <c r="C3" s="482" t="s">
        <v>486</v>
      </c>
      <c r="D3" s="480" t="s">
        <v>487</v>
      </c>
      <c r="E3" s="480" t="s">
        <v>488</v>
      </c>
      <c r="F3" s="480" t="s">
        <v>489</v>
      </c>
      <c r="G3" s="201"/>
      <c r="H3" s="485" t="s">
        <v>490</v>
      </c>
      <c r="I3" s="480" t="s">
        <v>491</v>
      </c>
      <c r="J3" s="482" t="s">
        <v>492</v>
      </c>
      <c r="K3" s="482" t="s">
        <v>493</v>
      </c>
      <c r="L3" s="492" t="s">
        <v>494</v>
      </c>
      <c r="M3" s="495" t="s">
        <v>495</v>
      </c>
      <c r="N3" s="496"/>
      <c r="O3" s="497"/>
      <c r="P3" s="482" t="s">
        <v>496</v>
      </c>
      <c r="Q3" s="488" t="s">
        <v>497</v>
      </c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9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202"/>
      <c r="CU3" s="202"/>
    </row>
    <row r="4" spans="1:101" ht="15.75" thickBot="1">
      <c r="A4" s="479"/>
      <c r="B4" s="481"/>
      <c r="C4" s="483"/>
      <c r="D4" s="481"/>
      <c r="E4" s="481"/>
      <c r="F4" s="481"/>
      <c r="G4" s="203"/>
      <c r="H4" s="486"/>
      <c r="I4" s="481"/>
      <c r="J4" s="483"/>
      <c r="K4" s="483"/>
      <c r="L4" s="493"/>
      <c r="M4" s="498"/>
      <c r="N4" s="499"/>
      <c r="O4" s="500"/>
      <c r="P4" s="483"/>
      <c r="Q4" s="490" t="s">
        <v>172</v>
      </c>
      <c r="R4" s="490"/>
      <c r="S4" s="490"/>
      <c r="T4" s="490"/>
      <c r="U4" s="490"/>
      <c r="V4" s="490" t="s">
        <v>394</v>
      </c>
      <c r="W4" s="490"/>
      <c r="X4" s="490"/>
      <c r="Y4" s="490"/>
      <c r="Z4" s="490" t="s">
        <v>498</v>
      </c>
      <c r="AA4" s="490"/>
      <c r="AB4" s="490"/>
      <c r="AC4" s="490"/>
      <c r="AD4" s="490" t="s">
        <v>499</v>
      </c>
      <c r="AE4" s="490"/>
      <c r="AF4" s="490"/>
      <c r="AG4" s="491"/>
      <c r="AH4" s="490" t="s">
        <v>461</v>
      </c>
      <c r="AI4" s="490"/>
      <c r="AJ4" s="490"/>
      <c r="AK4" s="491"/>
      <c r="AL4" s="490" t="s">
        <v>500</v>
      </c>
      <c r="AM4" s="490"/>
      <c r="AN4" s="490"/>
      <c r="AO4" s="491"/>
      <c r="AP4" s="490" t="s">
        <v>501</v>
      </c>
      <c r="AQ4" s="490"/>
      <c r="AR4" s="490"/>
      <c r="AS4" s="491"/>
      <c r="AT4" s="490" t="s">
        <v>502</v>
      </c>
      <c r="AU4" s="490"/>
      <c r="AV4" s="490"/>
      <c r="AW4" s="491"/>
      <c r="AX4" s="490" t="s">
        <v>503</v>
      </c>
      <c r="AY4" s="490"/>
      <c r="AZ4" s="490"/>
      <c r="BA4" s="491"/>
      <c r="BB4" s="490" t="s">
        <v>504</v>
      </c>
      <c r="BC4" s="490"/>
      <c r="BD4" s="490"/>
      <c r="BE4" s="491"/>
      <c r="BF4" s="490" t="s">
        <v>505</v>
      </c>
      <c r="BG4" s="490"/>
      <c r="BH4" s="490"/>
      <c r="BI4" s="491"/>
      <c r="BJ4" s="490" t="s">
        <v>506</v>
      </c>
      <c r="BK4" s="490"/>
      <c r="BL4" s="490"/>
      <c r="BM4" s="491"/>
      <c r="BN4" s="490" t="s">
        <v>507</v>
      </c>
      <c r="BO4" s="490"/>
      <c r="BP4" s="490"/>
      <c r="BQ4" s="491"/>
      <c r="BR4" s="490" t="s">
        <v>508</v>
      </c>
      <c r="BS4" s="490"/>
      <c r="BT4" s="490"/>
      <c r="BU4" s="491"/>
      <c r="BV4" s="490" t="s">
        <v>509</v>
      </c>
      <c r="BW4" s="490"/>
      <c r="BX4" s="490"/>
      <c r="BY4" s="491"/>
      <c r="BZ4" s="490" t="s">
        <v>510</v>
      </c>
      <c r="CA4" s="490"/>
      <c r="CB4" s="490"/>
      <c r="CC4" s="491"/>
      <c r="CD4" s="490" t="s">
        <v>511</v>
      </c>
      <c r="CE4" s="490"/>
      <c r="CF4" s="490"/>
      <c r="CG4" s="491"/>
      <c r="CH4" s="490" t="s">
        <v>512</v>
      </c>
      <c r="CI4" s="490"/>
      <c r="CJ4" s="490"/>
      <c r="CK4" s="491"/>
      <c r="CL4" s="490" t="s">
        <v>513</v>
      </c>
      <c r="CM4" s="490"/>
      <c r="CN4" s="490"/>
      <c r="CO4" s="491"/>
      <c r="CP4" s="490" t="s">
        <v>514</v>
      </c>
      <c r="CQ4" s="490"/>
      <c r="CR4" s="490"/>
      <c r="CS4" s="491"/>
      <c r="CT4" s="501" t="s">
        <v>515</v>
      </c>
      <c r="CU4" s="502"/>
      <c r="CV4" s="502"/>
      <c r="CW4" s="503"/>
    </row>
    <row r="5" spans="1:101">
      <c r="A5" s="479"/>
      <c r="B5" s="481"/>
      <c r="C5" s="484"/>
      <c r="D5" s="481"/>
      <c r="E5" s="481"/>
      <c r="F5" s="481"/>
      <c r="G5" s="204"/>
      <c r="H5" s="487"/>
      <c r="I5" s="481"/>
      <c r="J5" s="484"/>
      <c r="K5" s="484"/>
      <c r="L5" s="494"/>
      <c r="M5" s="205" t="s">
        <v>516</v>
      </c>
      <c r="N5" s="206" t="s">
        <v>517</v>
      </c>
      <c r="O5" s="206" t="s">
        <v>518</v>
      </c>
      <c r="P5" s="484"/>
      <c r="Q5" s="207" t="s">
        <v>519</v>
      </c>
      <c r="R5" s="207" t="s">
        <v>520</v>
      </c>
      <c r="S5" s="208" t="s">
        <v>517</v>
      </c>
      <c r="T5" s="208" t="s">
        <v>518</v>
      </c>
      <c r="U5" s="206" t="s">
        <v>516</v>
      </c>
      <c r="V5" s="207" t="s">
        <v>520</v>
      </c>
      <c r="W5" s="208" t="s">
        <v>521</v>
      </c>
      <c r="X5" s="208" t="s">
        <v>518</v>
      </c>
      <c r="Y5" s="206" t="s">
        <v>516</v>
      </c>
      <c r="Z5" s="207" t="s">
        <v>520</v>
      </c>
      <c r="AA5" s="208" t="s">
        <v>521</v>
      </c>
      <c r="AB5" s="208" t="s">
        <v>518</v>
      </c>
      <c r="AC5" s="206" t="s">
        <v>516</v>
      </c>
      <c r="AD5" s="207" t="s">
        <v>520</v>
      </c>
      <c r="AE5" s="208" t="s">
        <v>521</v>
      </c>
      <c r="AF5" s="208" t="s">
        <v>518</v>
      </c>
      <c r="AG5" s="209" t="s">
        <v>516</v>
      </c>
      <c r="AH5" s="207" t="s">
        <v>520</v>
      </c>
      <c r="AI5" s="208" t="s">
        <v>521</v>
      </c>
      <c r="AJ5" s="208" t="s">
        <v>518</v>
      </c>
      <c r="AK5" s="209" t="s">
        <v>516</v>
      </c>
      <c r="AL5" s="207" t="s">
        <v>520</v>
      </c>
      <c r="AM5" s="208" t="s">
        <v>521</v>
      </c>
      <c r="AN5" s="208" t="s">
        <v>518</v>
      </c>
      <c r="AO5" s="209" t="s">
        <v>516</v>
      </c>
      <c r="AP5" s="207" t="s">
        <v>520</v>
      </c>
      <c r="AQ5" s="208" t="s">
        <v>521</v>
      </c>
      <c r="AR5" s="208" t="s">
        <v>518</v>
      </c>
      <c r="AS5" s="209" t="s">
        <v>516</v>
      </c>
      <c r="AT5" s="207" t="s">
        <v>520</v>
      </c>
      <c r="AU5" s="208" t="s">
        <v>521</v>
      </c>
      <c r="AV5" s="208" t="s">
        <v>518</v>
      </c>
      <c r="AW5" s="209" t="s">
        <v>516</v>
      </c>
      <c r="AX5" s="207" t="s">
        <v>520</v>
      </c>
      <c r="AY5" s="208" t="s">
        <v>521</v>
      </c>
      <c r="AZ5" s="208" t="s">
        <v>518</v>
      </c>
      <c r="BA5" s="209" t="s">
        <v>516</v>
      </c>
      <c r="BB5" s="207" t="s">
        <v>520</v>
      </c>
      <c r="BC5" s="208" t="s">
        <v>521</v>
      </c>
      <c r="BD5" s="208" t="s">
        <v>518</v>
      </c>
      <c r="BE5" s="209" t="s">
        <v>516</v>
      </c>
      <c r="BF5" s="207" t="s">
        <v>520</v>
      </c>
      <c r="BG5" s="208" t="s">
        <v>521</v>
      </c>
      <c r="BH5" s="208" t="s">
        <v>518</v>
      </c>
      <c r="BI5" s="209" t="s">
        <v>516</v>
      </c>
      <c r="BJ5" s="207" t="s">
        <v>520</v>
      </c>
      <c r="BK5" s="208" t="s">
        <v>521</v>
      </c>
      <c r="BL5" s="208" t="s">
        <v>518</v>
      </c>
      <c r="BM5" s="209" t="s">
        <v>516</v>
      </c>
      <c r="BN5" s="207" t="s">
        <v>520</v>
      </c>
      <c r="BO5" s="208" t="s">
        <v>521</v>
      </c>
      <c r="BP5" s="208" t="s">
        <v>518</v>
      </c>
      <c r="BQ5" s="209" t="s">
        <v>516</v>
      </c>
      <c r="BR5" s="207" t="s">
        <v>520</v>
      </c>
      <c r="BS5" s="208" t="s">
        <v>521</v>
      </c>
      <c r="BT5" s="208" t="s">
        <v>518</v>
      </c>
      <c r="BU5" s="209" t="s">
        <v>516</v>
      </c>
      <c r="BV5" s="207" t="s">
        <v>520</v>
      </c>
      <c r="BW5" s="208" t="s">
        <v>521</v>
      </c>
      <c r="BX5" s="208" t="s">
        <v>518</v>
      </c>
      <c r="BY5" s="209" t="s">
        <v>516</v>
      </c>
      <c r="BZ5" s="207" t="s">
        <v>520</v>
      </c>
      <c r="CA5" s="208" t="s">
        <v>521</v>
      </c>
      <c r="CB5" s="208" t="s">
        <v>518</v>
      </c>
      <c r="CC5" s="209" t="s">
        <v>516</v>
      </c>
      <c r="CD5" s="207" t="s">
        <v>520</v>
      </c>
      <c r="CE5" s="208" t="s">
        <v>521</v>
      </c>
      <c r="CF5" s="208" t="s">
        <v>518</v>
      </c>
      <c r="CG5" s="209" t="s">
        <v>516</v>
      </c>
      <c r="CH5" s="207" t="s">
        <v>520</v>
      </c>
      <c r="CI5" s="208" t="s">
        <v>521</v>
      </c>
      <c r="CJ5" s="208" t="s">
        <v>518</v>
      </c>
      <c r="CK5" s="209" t="s">
        <v>516</v>
      </c>
      <c r="CL5" s="207" t="s">
        <v>520</v>
      </c>
      <c r="CM5" s="208" t="s">
        <v>521</v>
      </c>
      <c r="CN5" s="208" t="s">
        <v>518</v>
      </c>
      <c r="CO5" s="209" t="s">
        <v>516</v>
      </c>
      <c r="CP5" s="207" t="s">
        <v>520</v>
      </c>
      <c r="CQ5" s="208" t="s">
        <v>521</v>
      </c>
      <c r="CR5" s="208" t="s">
        <v>518</v>
      </c>
      <c r="CS5" s="210" t="s">
        <v>516</v>
      </c>
      <c r="CT5" s="211" t="s">
        <v>52</v>
      </c>
      <c r="CU5" s="212" t="s">
        <v>522</v>
      </c>
      <c r="CV5" s="213" t="s">
        <v>67</v>
      </c>
      <c r="CW5" s="213" t="s">
        <v>522</v>
      </c>
    </row>
    <row r="6" spans="1:101">
      <c r="A6" s="214">
        <v>1</v>
      </c>
      <c r="B6" s="215">
        <v>2</v>
      </c>
      <c r="C6" s="215"/>
      <c r="D6" s="215">
        <v>3</v>
      </c>
      <c r="E6" s="215">
        <v>4</v>
      </c>
      <c r="F6" s="215">
        <v>5</v>
      </c>
      <c r="G6" s="215"/>
      <c r="H6" s="215">
        <v>6</v>
      </c>
      <c r="I6" s="215">
        <v>7</v>
      </c>
      <c r="J6" s="215">
        <v>8</v>
      </c>
      <c r="K6" s="215"/>
      <c r="L6" s="215">
        <v>9</v>
      </c>
      <c r="M6" s="215">
        <v>10</v>
      </c>
      <c r="N6" s="215"/>
      <c r="O6" s="215"/>
      <c r="P6" s="215">
        <v>11</v>
      </c>
      <c r="Q6" s="215">
        <v>6</v>
      </c>
      <c r="R6" s="215">
        <v>7</v>
      </c>
      <c r="S6" s="215">
        <v>8</v>
      </c>
      <c r="T6" s="215">
        <v>9</v>
      </c>
      <c r="U6" s="215">
        <v>10</v>
      </c>
      <c r="V6" s="215">
        <v>11</v>
      </c>
      <c r="W6" s="215">
        <v>12</v>
      </c>
      <c r="X6" s="215">
        <v>13</v>
      </c>
      <c r="Y6" s="215">
        <v>14</v>
      </c>
      <c r="Z6" s="215">
        <v>15</v>
      </c>
      <c r="AA6" s="215">
        <v>16</v>
      </c>
      <c r="AB6" s="215">
        <v>17</v>
      </c>
      <c r="AC6" s="215">
        <v>18</v>
      </c>
      <c r="AD6" s="215">
        <v>19</v>
      </c>
      <c r="AE6" s="215">
        <v>20</v>
      </c>
      <c r="AF6" s="215">
        <v>21</v>
      </c>
      <c r="AG6" s="216">
        <v>22</v>
      </c>
      <c r="AH6" s="215">
        <v>19</v>
      </c>
      <c r="AI6" s="215">
        <v>20</v>
      </c>
      <c r="AJ6" s="215">
        <v>21</v>
      </c>
      <c r="AK6" s="216">
        <v>22</v>
      </c>
      <c r="AL6" s="215">
        <v>19</v>
      </c>
      <c r="AM6" s="215">
        <v>20</v>
      </c>
      <c r="AN6" s="215">
        <v>21</v>
      </c>
      <c r="AO6" s="216">
        <v>22</v>
      </c>
      <c r="AP6" s="215">
        <v>19</v>
      </c>
      <c r="AQ6" s="215">
        <v>20</v>
      </c>
      <c r="AR6" s="215">
        <v>21</v>
      </c>
      <c r="AS6" s="216">
        <v>22</v>
      </c>
      <c r="AT6" s="215">
        <v>19</v>
      </c>
      <c r="AU6" s="215">
        <v>20</v>
      </c>
      <c r="AV6" s="215">
        <v>21</v>
      </c>
      <c r="AW6" s="216">
        <v>22</v>
      </c>
      <c r="AX6" s="215">
        <v>19</v>
      </c>
      <c r="AY6" s="215">
        <v>20</v>
      </c>
      <c r="AZ6" s="215">
        <v>21</v>
      </c>
      <c r="BA6" s="216">
        <v>22</v>
      </c>
      <c r="BB6" s="215">
        <v>19</v>
      </c>
      <c r="BC6" s="215">
        <v>20</v>
      </c>
      <c r="BD6" s="215">
        <v>21</v>
      </c>
      <c r="BE6" s="216">
        <v>22</v>
      </c>
      <c r="BF6" s="215">
        <v>19</v>
      </c>
      <c r="BG6" s="215">
        <v>20</v>
      </c>
      <c r="BH6" s="215">
        <v>21</v>
      </c>
      <c r="BI6" s="216">
        <v>22</v>
      </c>
      <c r="BJ6" s="215">
        <v>19</v>
      </c>
      <c r="BK6" s="215">
        <v>20</v>
      </c>
      <c r="BL6" s="215">
        <v>21</v>
      </c>
      <c r="BM6" s="216">
        <v>22</v>
      </c>
      <c r="BN6" s="215">
        <v>19</v>
      </c>
      <c r="BO6" s="215">
        <v>20</v>
      </c>
      <c r="BP6" s="215">
        <v>21</v>
      </c>
      <c r="BQ6" s="216">
        <v>22</v>
      </c>
      <c r="BR6" s="215">
        <v>19</v>
      </c>
      <c r="BS6" s="215">
        <v>20</v>
      </c>
      <c r="BT6" s="215">
        <v>21</v>
      </c>
      <c r="BU6" s="216">
        <v>22</v>
      </c>
      <c r="BV6" s="215">
        <v>19</v>
      </c>
      <c r="BW6" s="215">
        <v>20</v>
      </c>
      <c r="BX6" s="215">
        <v>21</v>
      </c>
      <c r="BY6" s="216">
        <v>22</v>
      </c>
      <c r="BZ6" s="215">
        <v>19</v>
      </c>
      <c r="CA6" s="215">
        <v>20</v>
      </c>
      <c r="CB6" s="215">
        <v>21</v>
      </c>
      <c r="CC6" s="216">
        <v>22</v>
      </c>
      <c r="CD6" s="215">
        <v>19</v>
      </c>
      <c r="CE6" s="215">
        <v>20</v>
      </c>
      <c r="CF6" s="215">
        <v>21</v>
      </c>
      <c r="CG6" s="216">
        <v>22</v>
      </c>
      <c r="CH6" s="215">
        <v>19</v>
      </c>
      <c r="CI6" s="215">
        <v>20</v>
      </c>
      <c r="CJ6" s="215">
        <v>21</v>
      </c>
      <c r="CK6" s="216">
        <v>22</v>
      </c>
      <c r="CL6" s="215">
        <v>19</v>
      </c>
      <c r="CM6" s="215">
        <v>20</v>
      </c>
      <c r="CN6" s="215">
        <v>21</v>
      </c>
      <c r="CO6" s="216">
        <v>22</v>
      </c>
      <c r="CP6" s="215">
        <v>19</v>
      </c>
      <c r="CQ6" s="215">
        <v>20</v>
      </c>
      <c r="CR6" s="215">
        <v>21</v>
      </c>
      <c r="CS6" s="217">
        <v>22</v>
      </c>
      <c r="CT6" s="218">
        <v>8</v>
      </c>
      <c r="CU6" s="219">
        <v>9</v>
      </c>
      <c r="CV6" s="220">
        <v>10</v>
      </c>
      <c r="CW6" s="220">
        <v>11</v>
      </c>
    </row>
    <row r="8" spans="1:101">
      <c r="C8" t="s">
        <v>523</v>
      </c>
    </row>
  </sheetData>
  <mergeCells count="37">
    <mergeCell ref="CD4:CG4"/>
    <mergeCell ref="CH4:CK4"/>
    <mergeCell ref="CL4:CO4"/>
    <mergeCell ref="CP4:CS4"/>
    <mergeCell ref="CT4:CW4"/>
    <mergeCell ref="BZ4:CC4"/>
    <mergeCell ref="AH4:AK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J3:J5"/>
    <mergeCell ref="K3:K5"/>
    <mergeCell ref="L3:L5"/>
    <mergeCell ref="M3:O4"/>
    <mergeCell ref="P3:P5"/>
    <mergeCell ref="Q3:AG3"/>
    <mergeCell ref="Q4:U4"/>
    <mergeCell ref="V4:Y4"/>
    <mergeCell ref="Z4:AC4"/>
    <mergeCell ref="AD4:AG4"/>
    <mergeCell ref="A1:I1"/>
    <mergeCell ref="A2:I2"/>
    <mergeCell ref="A3:A5"/>
    <mergeCell ref="B3:B5"/>
    <mergeCell ref="C3:C5"/>
    <mergeCell ref="D3:D5"/>
    <mergeCell ref="E3:E5"/>
    <mergeCell ref="F3:F5"/>
    <mergeCell ref="H3:H5"/>
    <mergeCell ref="I3:I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/>
  <dimension ref="A1:Y46"/>
  <sheetViews>
    <sheetView topLeftCell="F1" workbookViewId="0">
      <selection activeCell="T8" sqref="T8:U45"/>
    </sheetView>
  </sheetViews>
  <sheetFormatPr defaultRowHeight="15"/>
  <sheetData>
    <row r="1" spans="1:25" ht="18.75">
      <c r="A1" s="576" t="s">
        <v>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</row>
    <row r="2" spans="1:25" ht="18.75">
      <c r="A2" s="576" t="s">
        <v>1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6"/>
      <c r="X2" s="576"/>
      <c r="Y2" s="576"/>
    </row>
    <row r="3" spans="1:25" ht="18.75">
      <c r="A3" s="576" t="s">
        <v>2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</row>
    <row r="4" spans="1:25" ht="18.75">
      <c r="A4" s="1"/>
      <c r="B4" s="2"/>
      <c r="C4" s="3"/>
      <c r="D4" s="3"/>
      <c r="E4" s="4"/>
      <c r="F4" s="5"/>
      <c r="G4" s="6"/>
      <c r="H4" s="7"/>
      <c r="I4" s="7"/>
      <c r="J4" s="7"/>
      <c r="K4" s="6"/>
      <c r="L4" s="7"/>
      <c r="M4" s="7"/>
      <c r="N4" s="6"/>
      <c r="O4" s="8"/>
      <c r="P4" s="9"/>
      <c r="Q4" s="10"/>
      <c r="R4" s="11"/>
      <c r="S4" s="12"/>
      <c r="T4" s="12"/>
      <c r="U4" s="12"/>
      <c r="V4" s="12"/>
      <c r="W4" s="13"/>
      <c r="X4" s="14"/>
      <c r="Y4" s="13"/>
    </row>
    <row r="5" spans="1:25">
      <c r="A5" s="577" t="s">
        <v>3</v>
      </c>
      <c r="B5" s="579" t="s">
        <v>4</v>
      </c>
      <c r="C5" s="581" t="s">
        <v>5</v>
      </c>
      <c r="D5" s="581" t="s">
        <v>6</v>
      </c>
      <c r="E5" s="583" t="s">
        <v>7</v>
      </c>
      <c r="F5" s="570" t="s">
        <v>8</v>
      </c>
      <c r="G5" s="586" t="s">
        <v>9</v>
      </c>
      <c r="H5" s="586" t="s">
        <v>10</v>
      </c>
      <c r="I5" s="586" t="s">
        <v>11</v>
      </c>
      <c r="J5" s="586" t="s">
        <v>12</v>
      </c>
      <c r="K5" s="574" t="s">
        <v>13</v>
      </c>
      <c r="L5" s="556" t="s">
        <v>14</v>
      </c>
      <c r="M5" s="574" t="s">
        <v>15</v>
      </c>
      <c r="N5" s="556" t="s">
        <v>16</v>
      </c>
      <c r="O5" s="558" t="s">
        <v>17</v>
      </c>
      <c r="P5" s="560" t="s">
        <v>18</v>
      </c>
      <c r="Q5" s="562" t="s">
        <v>19</v>
      </c>
      <c r="R5" s="564" t="s">
        <v>20</v>
      </c>
      <c r="S5" s="565" t="s">
        <v>21</v>
      </c>
      <c r="T5" s="568" t="s">
        <v>22</v>
      </c>
      <c r="U5" s="568" t="s">
        <v>23</v>
      </c>
      <c r="V5" s="568" t="s">
        <v>24</v>
      </c>
      <c r="W5" s="570" t="s">
        <v>25</v>
      </c>
      <c r="X5" s="572" t="s">
        <v>26</v>
      </c>
      <c r="Y5" s="554" t="s">
        <v>27</v>
      </c>
    </row>
    <row r="6" spans="1:25" hidden="1">
      <c r="A6" s="578"/>
      <c r="B6" s="580"/>
      <c r="C6" s="582"/>
      <c r="D6" s="582"/>
      <c r="E6" s="584"/>
      <c r="F6" s="585"/>
      <c r="G6" s="587"/>
      <c r="H6" s="587"/>
      <c r="I6" s="587"/>
      <c r="J6" s="587"/>
      <c r="K6" s="575"/>
      <c r="L6" s="557"/>
      <c r="M6" s="575"/>
      <c r="N6" s="557"/>
      <c r="O6" s="559"/>
      <c r="P6" s="561"/>
      <c r="Q6" s="563"/>
      <c r="R6" s="564"/>
      <c r="S6" s="566"/>
      <c r="T6" s="569"/>
      <c r="U6" s="569"/>
      <c r="V6" s="569"/>
      <c r="W6" s="571"/>
      <c r="X6" s="573"/>
      <c r="Y6" s="555"/>
    </row>
    <row r="7" spans="1:25" hidden="1">
      <c r="A7" s="15"/>
      <c r="B7" s="16"/>
      <c r="C7" s="17"/>
      <c r="D7" s="17"/>
      <c r="E7" s="18"/>
      <c r="F7" s="571"/>
      <c r="G7" s="19"/>
      <c r="H7" s="19"/>
      <c r="I7" s="19"/>
      <c r="J7" s="19"/>
      <c r="K7" s="19"/>
      <c r="L7" s="19"/>
      <c r="M7" s="19"/>
      <c r="N7" s="19"/>
      <c r="O7" s="20"/>
      <c r="P7" s="15"/>
      <c r="Q7" s="21"/>
      <c r="R7" s="17"/>
      <c r="S7" s="567"/>
      <c r="T7" s="16"/>
      <c r="U7" s="16"/>
      <c r="V7" s="16"/>
      <c r="W7" s="17"/>
      <c r="X7" s="22"/>
      <c r="Y7" s="17"/>
    </row>
    <row r="8" spans="1:25" ht="30" hidden="1">
      <c r="A8" s="23">
        <v>1</v>
      </c>
      <c r="B8" s="24" t="s">
        <v>28</v>
      </c>
      <c r="C8" s="25">
        <v>1</v>
      </c>
      <c r="D8" s="25"/>
      <c r="E8" s="26" t="s">
        <v>29</v>
      </c>
      <c r="F8" s="27">
        <v>55000</v>
      </c>
      <c r="G8" s="28" t="s">
        <v>30</v>
      </c>
      <c r="H8" s="28" t="s">
        <v>30</v>
      </c>
      <c r="I8" s="28" t="s">
        <v>30</v>
      </c>
      <c r="J8" s="28"/>
      <c r="K8" s="28"/>
      <c r="L8" s="28"/>
      <c r="M8" s="29"/>
      <c r="N8" s="30"/>
      <c r="O8" s="31"/>
      <c r="P8" s="31" t="s">
        <v>31</v>
      </c>
      <c r="Q8" s="32" t="s">
        <v>32</v>
      </c>
      <c r="R8" s="33"/>
      <c r="S8" s="34">
        <v>50000</v>
      </c>
      <c r="T8" s="35">
        <v>42500</v>
      </c>
      <c r="U8" s="35">
        <v>5000</v>
      </c>
      <c r="V8" s="35">
        <v>2500</v>
      </c>
      <c r="W8" s="31" t="s">
        <v>33</v>
      </c>
      <c r="X8" s="36">
        <v>1298</v>
      </c>
      <c r="Y8" s="31">
        <v>20</v>
      </c>
    </row>
    <row r="9" spans="1:25" ht="30" hidden="1">
      <c r="A9" s="23">
        <v>2</v>
      </c>
      <c r="B9" s="24" t="s">
        <v>34</v>
      </c>
      <c r="C9" s="25">
        <v>1</v>
      </c>
      <c r="D9" s="25"/>
      <c r="E9" s="26" t="s">
        <v>29</v>
      </c>
      <c r="F9" s="27">
        <v>55000</v>
      </c>
      <c r="G9" s="28" t="s">
        <v>30</v>
      </c>
      <c r="H9" s="28" t="s">
        <v>30</v>
      </c>
      <c r="I9" s="28" t="s">
        <v>30</v>
      </c>
      <c r="J9" s="28"/>
      <c r="K9" s="28"/>
      <c r="L9" s="28"/>
      <c r="M9" s="29"/>
      <c r="N9" s="30"/>
      <c r="O9" s="31"/>
      <c r="P9" s="31" t="s">
        <v>31</v>
      </c>
      <c r="Q9" s="32" t="s">
        <v>32</v>
      </c>
      <c r="R9" s="33"/>
      <c r="S9" s="34">
        <v>50000</v>
      </c>
      <c r="T9" s="35">
        <v>42500</v>
      </c>
      <c r="U9" s="35">
        <v>5000</v>
      </c>
      <c r="V9" s="35">
        <v>2500</v>
      </c>
      <c r="W9" s="31" t="s">
        <v>33</v>
      </c>
      <c r="X9" s="36">
        <v>1297</v>
      </c>
      <c r="Y9" s="31">
        <v>20</v>
      </c>
    </row>
    <row r="10" spans="1:25" ht="30" hidden="1">
      <c r="A10" s="23">
        <v>3</v>
      </c>
      <c r="B10" s="24" t="s">
        <v>35</v>
      </c>
      <c r="C10" s="25">
        <v>1</v>
      </c>
      <c r="D10" s="25"/>
      <c r="E10" s="26" t="s">
        <v>36</v>
      </c>
      <c r="F10" s="27">
        <v>55000</v>
      </c>
      <c r="G10" s="28" t="s">
        <v>30</v>
      </c>
      <c r="H10" s="28" t="s">
        <v>30</v>
      </c>
      <c r="I10" s="28" t="s">
        <v>30</v>
      </c>
      <c r="J10" s="28"/>
      <c r="K10" s="28"/>
      <c r="L10" s="28"/>
      <c r="M10" s="29"/>
      <c r="N10" s="30"/>
      <c r="O10" s="31"/>
      <c r="P10" s="31" t="s">
        <v>31</v>
      </c>
      <c r="Q10" s="32" t="s">
        <v>32</v>
      </c>
      <c r="R10" s="33"/>
      <c r="S10" s="34">
        <v>50000</v>
      </c>
      <c r="T10" s="35">
        <v>42500</v>
      </c>
      <c r="U10" s="35">
        <v>5000</v>
      </c>
      <c r="V10" s="35">
        <v>2500</v>
      </c>
      <c r="W10" s="31" t="s">
        <v>33</v>
      </c>
      <c r="X10" s="36">
        <v>1296</v>
      </c>
      <c r="Y10" s="31">
        <v>20</v>
      </c>
    </row>
    <row r="11" spans="1:25" ht="30" hidden="1">
      <c r="A11" s="23">
        <v>4</v>
      </c>
      <c r="B11" s="24" t="s">
        <v>37</v>
      </c>
      <c r="C11" s="25">
        <v>1</v>
      </c>
      <c r="D11" s="25"/>
      <c r="E11" s="26" t="s">
        <v>29</v>
      </c>
      <c r="F11" s="27">
        <v>55000</v>
      </c>
      <c r="G11" s="28" t="s">
        <v>30</v>
      </c>
      <c r="H11" s="28" t="s">
        <v>30</v>
      </c>
      <c r="I11" s="28" t="s">
        <v>30</v>
      </c>
      <c r="J11" s="28"/>
      <c r="K11" s="28"/>
      <c r="L11" s="28"/>
      <c r="M11" s="29"/>
      <c r="N11" s="30"/>
      <c r="O11" s="31"/>
      <c r="P11" s="31" t="s">
        <v>31</v>
      </c>
      <c r="Q11" s="32" t="s">
        <v>32</v>
      </c>
      <c r="R11" s="33"/>
      <c r="S11" s="34">
        <v>50000</v>
      </c>
      <c r="T11" s="35">
        <v>42500</v>
      </c>
      <c r="U11" s="35">
        <v>5000</v>
      </c>
      <c r="V11" s="35">
        <v>2500</v>
      </c>
      <c r="W11" s="31" t="s">
        <v>33</v>
      </c>
      <c r="X11" s="36">
        <v>1295</v>
      </c>
      <c r="Y11" s="31">
        <v>20</v>
      </c>
    </row>
    <row r="12" spans="1:25" ht="30" hidden="1">
      <c r="A12" s="23">
        <v>5</v>
      </c>
      <c r="B12" s="24" t="s">
        <v>38</v>
      </c>
      <c r="C12" s="25">
        <v>1</v>
      </c>
      <c r="D12" s="25"/>
      <c r="E12" s="26" t="s">
        <v>29</v>
      </c>
      <c r="F12" s="27">
        <v>55000</v>
      </c>
      <c r="G12" s="28" t="s">
        <v>30</v>
      </c>
      <c r="H12" s="28" t="s">
        <v>30</v>
      </c>
      <c r="I12" s="28" t="s">
        <v>30</v>
      </c>
      <c r="J12" s="28"/>
      <c r="K12" s="28"/>
      <c r="L12" s="28"/>
      <c r="M12" s="29"/>
      <c r="N12" s="30"/>
      <c r="O12" s="31"/>
      <c r="P12" s="31" t="s">
        <v>31</v>
      </c>
      <c r="Q12" s="32" t="s">
        <v>32</v>
      </c>
      <c r="R12" s="33"/>
      <c r="S12" s="34">
        <v>50000</v>
      </c>
      <c r="T12" s="35">
        <v>42500</v>
      </c>
      <c r="U12" s="35">
        <v>5000</v>
      </c>
      <c r="V12" s="35">
        <v>2500</v>
      </c>
      <c r="W12" s="31" t="s">
        <v>33</v>
      </c>
      <c r="X12" s="36">
        <v>1294</v>
      </c>
      <c r="Y12" s="31">
        <v>20</v>
      </c>
    </row>
    <row r="13" spans="1:25" hidden="1">
      <c r="A13" s="23">
        <v>6</v>
      </c>
      <c r="B13" s="24" t="s">
        <v>39</v>
      </c>
      <c r="C13" s="25"/>
      <c r="D13" s="25">
        <v>1</v>
      </c>
      <c r="E13" s="26" t="s">
        <v>40</v>
      </c>
      <c r="F13" s="27">
        <v>40000</v>
      </c>
      <c r="G13" s="28" t="s">
        <v>30</v>
      </c>
      <c r="H13" s="28" t="s">
        <v>30</v>
      </c>
      <c r="I13" s="28" t="s">
        <v>30</v>
      </c>
      <c r="J13" s="28"/>
      <c r="K13" s="28"/>
      <c r="L13" s="28"/>
      <c r="M13" s="29"/>
      <c r="N13" s="30"/>
      <c r="O13" s="31"/>
      <c r="P13" s="31" t="s">
        <v>31</v>
      </c>
      <c r="Q13" s="32" t="s">
        <v>32</v>
      </c>
      <c r="R13" s="33"/>
      <c r="S13" s="34">
        <v>50000</v>
      </c>
      <c r="T13" s="35">
        <v>42500</v>
      </c>
      <c r="U13" s="35">
        <v>5000</v>
      </c>
      <c r="V13" s="35">
        <v>2500</v>
      </c>
      <c r="W13" s="31" t="s">
        <v>33</v>
      </c>
      <c r="X13" s="36">
        <v>1293</v>
      </c>
      <c r="Y13" s="31">
        <v>20</v>
      </c>
    </row>
    <row r="14" spans="1:25" hidden="1">
      <c r="A14" s="23">
        <v>7</v>
      </c>
      <c r="B14" s="24" t="s">
        <v>41</v>
      </c>
      <c r="C14" s="25"/>
      <c r="D14" s="25">
        <v>1</v>
      </c>
      <c r="E14" s="26" t="s">
        <v>42</v>
      </c>
      <c r="F14" s="27">
        <v>40000</v>
      </c>
      <c r="G14" s="28" t="s">
        <v>30</v>
      </c>
      <c r="H14" s="28" t="s">
        <v>30</v>
      </c>
      <c r="I14" s="28" t="s">
        <v>30</v>
      </c>
      <c r="J14" s="28"/>
      <c r="K14" s="28"/>
      <c r="L14" s="28"/>
      <c r="M14" s="29"/>
      <c r="N14" s="30"/>
      <c r="O14" s="31"/>
      <c r="P14" s="31" t="s">
        <v>31</v>
      </c>
      <c r="Q14" s="32" t="s">
        <v>32</v>
      </c>
      <c r="R14" s="33"/>
      <c r="S14" s="34">
        <v>50000</v>
      </c>
      <c r="T14" s="35">
        <v>42500</v>
      </c>
      <c r="U14" s="35">
        <v>5000</v>
      </c>
      <c r="V14" s="35">
        <v>2500</v>
      </c>
      <c r="W14" s="31" t="s">
        <v>33</v>
      </c>
      <c r="X14" s="36">
        <v>1292</v>
      </c>
      <c r="Y14" s="31">
        <v>20</v>
      </c>
    </row>
    <row r="15" spans="1:25" ht="30" hidden="1">
      <c r="A15" s="23">
        <v>8</v>
      </c>
      <c r="B15" s="24" t="s">
        <v>43</v>
      </c>
      <c r="C15" s="25"/>
      <c r="D15" s="25">
        <v>1</v>
      </c>
      <c r="E15" s="26" t="s">
        <v>29</v>
      </c>
      <c r="F15" s="27">
        <v>40000</v>
      </c>
      <c r="G15" s="28" t="s">
        <v>30</v>
      </c>
      <c r="H15" s="28" t="s">
        <v>44</v>
      </c>
      <c r="I15" s="28" t="s">
        <v>45</v>
      </c>
      <c r="J15" s="28"/>
      <c r="K15" s="28"/>
      <c r="L15" s="28"/>
      <c r="M15" s="29"/>
      <c r="N15" s="30"/>
      <c r="O15" s="31"/>
      <c r="P15" s="31" t="s">
        <v>31</v>
      </c>
      <c r="Q15" s="32" t="s">
        <v>32</v>
      </c>
      <c r="R15" s="33"/>
      <c r="S15" s="34">
        <v>50000</v>
      </c>
      <c r="T15" s="35">
        <v>42500</v>
      </c>
      <c r="U15" s="35">
        <v>5000</v>
      </c>
      <c r="V15" s="35">
        <v>2500</v>
      </c>
      <c r="W15" s="31" t="s">
        <v>33</v>
      </c>
      <c r="X15" s="36">
        <v>1291</v>
      </c>
      <c r="Y15" s="31">
        <v>20</v>
      </c>
    </row>
    <row r="16" spans="1:25" ht="30" hidden="1">
      <c r="A16" s="23">
        <v>9</v>
      </c>
      <c r="B16" s="24" t="s">
        <v>46</v>
      </c>
      <c r="C16" s="25"/>
      <c r="D16" s="25">
        <v>1</v>
      </c>
      <c r="E16" s="26" t="s">
        <v>42</v>
      </c>
      <c r="F16" s="27">
        <v>40000</v>
      </c>
      <c r="G16" s="28" t="s">
        <v>30</v>
      </c>
      <c r="H16" s="28" t="s">
        <v>44</v>
      </c>
      <c r="I16" s="28" t="s">
        <v>45</v>
      </c>
      <c r="J16" s="28"/>
      <c r="K16" s="28"/>
      <c r="L16" s="28"/>
      <c r="M16" s="29"/>
      <c r="N16" s="30"/>
      <c r="O16" s="31"/>
      <c r="P16" s="31" t="s">
        <v>31</v>
      </c>
      <c r="Q16" s="32" t="s">
        <v>32</v>
      </c>
      <c r="R16" s="33"/>
      <c r="S16" s="34">
        <v>50000</v>
      </c>
      <c r="T16" s="35">
        <v>42500</v>
      </c>
      <c r="U16" s="35">
        <v>5000</v>
      </c>
      <c r="V16" s="35">
        <v>2500</v>
      </c>
      <c r="W16" s="31" t="s">
        <v>33</v>
      </c>
      <c r="X16" s="36">
        <v>1290</v>
      </c>
      <c r="Y16" s="31">
        <v>20</v>
      </c>
    </row>
    <row r="17" spans="1:25" ht="30" hidden="1">
      <c r="A17" s="23">
        <v>10</v>
      </c>
      <c r="B17" s="24" t="s">
        <v>47</v>
      </c>
      <c r="C17" s="25"/>
      <c r="D17" s="25">
        <v>1</v>
      </c>
      <c r="E17" s="26" t="s">
        <v>42</v>
      </c>
      <c r="F17" s="27">
        <v>40000</v>
      </c>
      <c r="G17" s="28" t="s">
        <v>30</v>
      </c>
      <c r="H17" s="28" t="s">
        <v>44</v>
      </c>
      <c r="I17" s="28" t="s">
        <v>45</v>
      </c>
      <c r="J17" s="28"/>
      <c r="K17" s="28"/>
      <c r="L17" s="28"/>
      <c r="M17" s="29"/>
      <c r="N17" s="30"/>
      <c r="O17" s="31"/>
      <c r="P17" s="31" t="s">
        <v>31</v>
      </c>
      <c r="Q17" s="32" t="s">
        <v>32</v>
      </c>
      <c r="R17" s="33"/>
      <c r="S17" s="34">
        <v>50000</v>
      </c>
      <c r="T17" s="35">
        <v>42500</v>
      </c>
      <c r="U17" s="35">
        <v>5000</v>
      </c>
      <c r="V17" s="35">
        <v>2500</v>
      </c>
      <c r="W17" s="31" t="s">
        <v>33</v>
      </c>
      <c r="X17" s="36">
        <v>1289</v>
      </c>
      <c r="Y17" s="31">
        <v>20</v>
      </c>
    </row>
    <row r="18" spans="1:25" ht="30" hidden="1">
      <c r="A18" s="23">
        <v>11</v>
      </c>
      <c r="B18" s="24" t="s">
        <v>48</v>
      </c>
      <c r="C18" s="25"/>
      <c r="D18" s="25">
        <v>1</v>
      </c>
      <c r="E18" s="26" t="s">
        <v>49</v>
      </c>
      <c r="F18" s="27">
        <v>40000</v>
      </c>
      <c r="G18" s="28" t="s">
        <v>30</v>
      </c>
      <c r="H18" s="28" t="s">
        <v>44</v>
      </c>
      <c r="I18" s="28" t="s">
        <v>45</v>
      </c>
      <c r="J18" s="28"/>
      <c r="K18" s="28"/>
      <c r="L18" s="28"/>
      <c r="M18" s="29"/>
      <c r="N18" s="30"/>
      <c r="O18" s="31"/>
      <c r="P18" s="31" t="s">
        <v>31</v>
      </c>
      <c r="Q18" s="32" t="s">
        <v>32</v>
      </c>
      <c r="R18" s="33"/>
      <c r="S18" s="34">
        <v>50000</v>
      </c>
      <c r="T18" s="35">
        <v>42500</v>
      </c>
      <c r="U18" s="35">
        <v>5000</v>
      </c>
      <c r="V18" s="35">
        <v>2500</v>
      </c>
      <c r="W18" s="31" t="s">
        <v>33</v>
      </c>
      <c r="X18" s="36">
        <v>1288</v>
      </c>
      <c r="Y18" s="31">
        <v>20</v>
      </c>
    </row>
    <row r="19" spans="1:25" ht="30">
      <c r="A19" s="23">
        <v>12</v>
      </c>
      <c r="B19" s="37" t="s">
        <v>50</v>
      </c>
      <c r="C19" s="38"/>
      <c r="D19" s="38">
        <v>1</v>
      </c>
      <c r="E19" s="39" t="s">
        <v>51</v>
      </c>
      <c r="F19" s="40">
        <v>55000</v>
      </c>
      <c r="G19" s="40" t="s">
        <v>30</v>
      </c>
      <c r="H19" s="40" t="s">
        <v>30</v>
      </c>
      <c r="I19" s="40"/>
      <c r="J19" s="39" t="s">
        <v>51</v>
      </c>
      <c r="K19" s="40"/>
      <c r="L19" s="40"/>
      <c r="M19" s="29"/>
      <c r="N19" s="30"/>
      <c r="O19" s="33"/>
      <c r="P19" s="33" t="s">
        <v>31</v>
      </c>
      <c r="Q19" s="41" t="s">
        <v>52</v>
      </c>
      <c r="R19" s="33"/>
      <c r="S19" s="34">
        <v>43000</v>
      </c>
      <c r="T19" s="35">
        <v>38700</v>
      </c>
      <c r="U19" s="35">
        <v>4300</v>
      </c>
      <c r="V19" s="35">
        <v>0</v>
      </c>
      <c r="W19" s="33" t="s">
        <v>53</v>
      </c>
      <c r="X19" s="42">
        <v>1379</v>
      </c>
      <c r="Y19" s="33">
        <v>60</v>
      </c>
    </row>
    <row r="20" spans="1:25" hidden="1">
      <c r="A20" s="23">
        <v>13</v>
      </c>
      <c r="B20" s="43" t="s">
        <v>54</v>
      </c>
      <c r="C20" s="44"/>
      <c r="D20" s="44">
        <v>1</v>
      </c>
      <c r="E20" s="45"/>
      <c r="F20" s="46">
        <v>55000</v>
      </c>
      <c r="G20" s="47" t="s">
        <v>30</v>
      </c>
      <c r="H20" s="47" t="s">
        <v>30</v>
      </c>
      <c r="I20" s="48"/>
      <c r="J20" s="48"/>
      <c r="K20" s="48"/>
      <c r="L20" s="48"/>
      <c r="M20" s="29"/>
      <c r="N20" s="30"/>
      <c r="O20" s="49"/>
      <c r="P20" s="49" t="s">
        <v>31</v>
      </c>
      <c r="Q20" s="50" t="s">
        <v>52</v>
      </c>
      <c r="R20" s="33"/>
      <c r="S20" s="51">
        <v>43200</v>
      </c>
      <c r="T20" s="52">
        <v>42500</v>
      </c>
      <c r="U20" s="52">
        <v>700</v>
      </c>
      <c r="V20" s="53"/>
      <c r="W20" s="54" t="s">
        <v>55</v>
      </c>
      <c r="X20" s="55">
        <v>487070</v>
      </c>
      <c r="Y20" s="49">
        <v>20</v>
      </c>
    </row>
    <row r="21" spans="1:25" hidden="1">
      <c r="A21" s="23">
        <v>14</v>
      </c>
      <c r="B21" s="43" t="s">
        <v>56</v>
      </c>
      <c r="C21" s="44"/>
      <c r="D21" s="44">
        <v>1</v>
      </c>
      <c r="E21" s="45"/>
      <c r="F21" s="46">
        <v>55000</v>
      </c>
      <c r="G21" s="47" t="s">
        <v>30</v>
      </c>
      <c r="H21" s="47" t="s">
        <v>30</v>
      </c>
      <c r="I21" s="48"/>
      <c r="J21" s="48"/>
      <c r="K21" s="48"/>
      <c r="L21" s="48"/>
      <c r="M21" s="29"/>
      <c r="N21" s="30"/>
      <c r="O21" s="49"/>
      <c r="P21" s="49" t="s">
        <v>31</v>
      </c>
      <c r="Q21" s="50" t="s">
        <v>52</v>
      </c>
      <c r="R21" s="33"/>
      <c r="S21" s="51">
        <v>43350</v>
      </c>
      <c r="T21" s="52">
        <v>42500</v>
      </c>
      <c r="U21" s="52">
        <v>850</v>
      </c>
      <c r="V21" s="53"/>
      <c r="W21" s="54" t="s">
        <v>55</v>
      </c>
      <c r="X21" s="55">
        <v>487071</v>
      </c>
      <c r="Y21" s="49">
        <v>20</v>
      </c>
    </row>
    <row r="22" spans="1:25" hidden="1">
      <c r="A22" s="23">
        <v>15</v>
      </c>
      <c r="B22" s="43" t="s">
        <v>57</v>
      </c>
      <c r="C22" s="44"/>
      <c r="D22" s="44">
        <v>1</v>
      </c>
      <c r="E22" s="45"/>
      <c r="F22" s="46">
        <v>55000</v>
      </c>
      <c r="G22" s="47" t="s">
        <v>30</v>
      </c>
      <c r="H22" s="47" t="s">
        <v>30</v>
      </c>
      <c r="I22" s="48"/>
      <c r="J22" s="48"/>
      <c r="K22" s="48"/>
      <c r="L22" s="48"/>
      <c r="M22" s="29"/>
      <c r="N22" s="30"/>
      <c r="O22" s="49"/>
      <c r="P22" s="49" t="s">
        <v>31</v>
      </c>
      <c r="Q22" s="50" t="s">
        <v>52</v>
      </c>
      <c r="R22" s="33"/>
      <c r="S22" s="51">
        <v>43500</v>
      </c>
      <c r="T22" s="52">
        <v>42500</v>
      </c>
      <c r="U22" s="52">
        <v>1000</v>
      </c>
      <c r="V22" s="53"/>
      <c r="W22" s="54" t="s">
        <v>55</v>
      </c>
      <c r="X22" s="55">
        <v>487072</v>
      </c>
      <c r="Y22" s="49">
        <v>20</v>
      </c>
    </row>
    <row r="23" spans="1:25" hidden="1">
      <c r="A23" s="23">
        <v>16</v>
      </c>
      <c r="B23" s="43" t="s">
        <v>58</v>
      </c>
      <c r="C23" s="44"/>
      <c r="D23" s="44">
        <v>1</v>
      </c>
      <c r="E23" s="45"/>
      <c r="F23" s="46">
        <v>55000</v>
      </c>
      <c r="G23" s="47" t="s">
        <v>30</v>
      </c>
      <c r="H23" s="47" t="s">
        <v>30</v>
      </c>
      <c r="I23" s="48"/>
      <c r="J23" s="48"/>
      <c r="K23" s="48"/>
      <c r="L23" s="48"/>
      <c r="M23" s="29"/>
      <c r="N23" s="30"/>
      <c r="O23" s="49"/>
      <c r="P23" s="49" t="s">
        <v>31</v>
      </c>
      <c r="Q23" s="50" t="s">
        <v>52</v>
      </c>
      <c r="R23" s="33"/>
      <c r="S23" s="51">
        <v>43000</v>
      </c>
      <c r="T23" s="52">
        <v>42500</v>
      </c>
      <c r="U23" s="52">
        <v>500</v>
      </c>
      <c r="V23" s="53"/>
      <c r="W23" s="54" t="s">
        <v>55</v>
      </c>
      <c r="X23" s="55">
        <v>487073</v>
      </c>
      <c r="Y23" s="49">
        <v>20</v>
      </c>
    </row>
    <row r="24" spans="1:25" hidden="1">
      <c r="A24" s="23">
        <v>17</v>
      </c>
      <c r="B24" s="43" t="s">
        <v>59</v>
      </c>
      <c r="C24" s="44"/>
      <c r="D24" s="44">
        <v>1</v>
      </c>
      <c r="E24" s="45"/>
      <c r="F24" s="46">
        <v>55000</v>
      </c>
      <c r="G24" s="47" t="s">
        <v>30</v>
      </c>
      <c r="H24" s="47" t="s">
        <v>30</v>
      </c>
      <c r="I24" s="48"/>
      <c r="J24" s="48"/>
      <c r="K24" s="48"/>
      <c r="L24" s="48"/>
      <c r="M24" s="29"/>
      <c r="N24" s="30"/>
      <c r="O24" s="49"/>
      <c r="P24" s="49" t="s">
        <v>31</v>
      </c>
      <c r="Q24" s="50" t="s">
        <v>52</v>
      </c>
      <c r="R24" s="33"/>
      <c r="S24" s="51">
        <v>43660</v>
      </c>
      <c r="T24" s="52">
        <v>42500</v>
      </c>
      <c r="U24" s="52">
        <v>1160</v>
      </c>
      <c r="V24" s="53"/>
      <c r="W24" s="54" t="s">
        <v>55</v>
      </c>
      <c r="X24" s="55">
        <v>487074</v>
      </c>
      <c r="Y24" s="49">
        <v>20</v>
      </c>
    </row>
    <row r="25" spans="1:25" hidden="1">
      <c r="A25" s="23">
        <v>18</v>
      </c>
      <c r="B25" s="43" t="s">
        <v>60</v>
      </c>
      <c r="C25" s="44"/>
      <c r="D25" s="44">
        <v>1</v>
      </c>
      <c r="E25" s="45"/>
      <c r="F25" s="46">
        <v>55000</v>
      </c>
      <c r="G25" s="47" t="s">
        <v>30</v>
      </c>
      <c r="H25" s="47" t="s">
        <v>30</v>
      </c>
      <c r="I25" s="48"/>
      <c r="J25" s="48"/>
      <c r="K25" s="48"/>
      <c r="L25" s="48"/>
      <c r="M25" s="29"/>
      <c r="N25" s="30"/>
      <c r="O25" s="49"/>
      <c r="P25" s="49" t="s">
        <v>31</v>
      </c>
      <c r="Q25" s="50" t="s">
        <v>52</v>
      </c>
      <c r="R25" s="33"/>
      <c r="S25" s="51">
        <v>44062</v>
      </c>
      <c r="T25" s="52">
        <v>42500</v>
      </c>
      <c r="U25" s="52">
        <v>1562</v>
      </c>
      <c r="V25" s="53"/>
      <c r="W25" s="54" t="s">
        <v>55</v>
      </c>
      <c r="X25" s="55">
        <v>487075</v>
      </c>
      <c r="Y25" s="49">
        <v>20</v>
      </c>
    </row>
    <row r="26" spans="1:25" hidden="1">
      <c r="A26" s="23">
        <v>19</v>
      </c>
      <c r="B26" s="43" t="s">
        <v>61</v>
      </c>
      <c r="C26" s="44"/>
      <c r="D26" s="44">
        <v>1</v>
      </c>
      <c r="E26" s="45"/>
      <c r="F26" s="46">
        <v>55000</v>
      </c>
      <c r="G26" s="47" t="s">
        <v>30</v>
      </c>
      <c r="H26" s="47" t="s">
        <v>30</v>
      </c>
      <c r="I26" s="48"/>
      <c r="J26" s="48"/>
      <c r="K26" s="48"/>
      <c r="L26" s="48"/>
      <c r="M26" s="29"/>
      <c r="N26" s="30"/>
      <c r="O26" s="49"/>
      <c r="P26" s="49" t="s">
        <v>31</v>
      </c>
      <c r="Q26" s="50" t="s">
        <v>52</v>
      </c>
      <c r="R26" s="33"/>
      <c r="S26" s="51">
        <v>44200</v>
      </c>
      <c r="T26" s="52">
        <v>42500</v>
      </c>
      <c r="U26" s="52">
        <v>1700</v>
      </c>
      <c r="V26" s="53"/>
      <c r="W26" s="54" t="s">
        <v>55</v>
      </c>
      <c r="X26" s="55">
        <v>487076</v>
      </c>
      <c r="Y26" s="49">
        <v>20</v>
      </c>
    </row>
    <row r="27" spans="1:25" hidden="1">
      <c r="A27" s="23">
        <v>20</v>
      </c>
      <c r="B27" s="43" t="s">
        <v>62</v>
      </c>
      <c r="C27" s="44"/>
      <c r="D27" s="44">
        <v>1</v>
      </c>
      <c r="E27" s="45"/>
      <c r="F27" s="46">
        <v>55000</v>
      </c>
      <c r="G27" s="47" t="s">
        <v>30</v>
      </c>
      <c r="H27" s="47" t="s">
        <v>30</v>
      </c>
      <c r="I27" s="48"/>
      <c r="J27" s="48"/>
      <c r="K27" s="48"/>
      <c r="L27" s="48"/>
      <c r="M27" s="29"/>
      <c r="N27" s="30"/>
      <c r="O27" s="49"/>
      <c r="P27" s="49" t="s">
        <v>31</v>
      </c>
      <c r="Q27" s="50" t="s">
        <v>52</v>
      </c>
      <c r="R27" s="33"/>
      <c r="S27" s="51">
        <v>44525</v>
      </c>
      <c r="T27" s="52">
        <v>42500</v>
      </c>
      <c r="U27" s="52">
        <v>2025</v>
      </c>
      <c r="V27" s="53"/>
      <c r="W27" s="54" t="s">
        <v>55</v>
      </c>
      <c r="X27" s="55">
        <v>487077</v>
      </c>
      <c r="Y27" s="49">
        <v>20</v>
      </c>
    </row>
    <row r="28" spans="1:25" hidden="1">
      <c r="A28" s="23">
        <v>21</v>
      </c>
      <c r="B28" s="43" t="s">
        <v>63</v>
      </c>
      <c r="C28" s="44"/>
      <c r="D28" s="44">
        <v>1</v>
      </c>
      <c r="E28" s="45"/>
      <c r="F28" s="46">
        <v>55000</v>
      </c>
      <c r="G28" s="47" t="s">
        <v>30</v>
      </c>
      <c r="H28" s="47" t="s">
        <v>30</v>
      </c>
      <c r="I28" s="48"/>
      <c r="J28" s="48"/>
      <c r="K28" s="48"/>
      <c r="L28" s="48"/>
      <c r="M28" s="29"/>
      <c r="N28" s="30"/>
      <c r="O28" s="49"/>
      <c r="P28" s="49" t="s">
        <v>31</v>
      </c>
      <c r="Q28" s="50" t="s">
        <v>52</v>
      </c>
      <c r="R28" s="33"/>
      <c r="S28" s="51">
        <v>44520</v>
      </c>
      <c r="T28" s="52">
        <v>42500</v>
      </c>
      <c r="U28" s="52">
        <v>2020</v>
      </c>
      <c r="V28" s="53"/>
      <c r="W28" s="54" t="s">
        <v>55</v>
      </c>
      <c r="X28" s="55">
        <v>487078</v>
      </c>
      <c r="Y28" s="49">
        <v>20</v>
      </c>
    </row>
    <row r="29" spans="1:25" hidden="1">
      <c r="A29" s="23">
        <v>22</v>
      </c>
      <c r="B29" s="43" t="s">
        <v>64</v>
      </c>
      <c r="C29" s="44"/>
      <c r="D29" s="44">
        <v>1</v>
      </c>
      <c r="E29" s="45"/>
      <c r="F29" s="46">
        <v>55000</v>
      </c>
      <c r="G29" s="47" t="s">
        <v>30</v>
      </c>
      <c r="H29" s="47" t="s">
        <v>30</v>
      </c>
      <c r="I29" s="48"/>
      <c r="J29" s="48"/>
      <c r="K29" s="48"/>
      <c r="L29" s="48"/>
      <c r="M29" s="29"/>
      <c r="N29" s="30"/>
      <c r="O29" s="49"/>
      <c r="P29" s="49" t="s">
        <v>31</v>
      </c>
      <c r="Q29" s="50" t="s">
        <v>52</v>
      </c>
      <c r="R29" s="33"/>
      <c r="S29" s="51">
        <v>44000</v>
      </c>
      <c r="T29" s="52">
        <v>42500</v>
      </c>
      <c r="U29" s="52">
        <v>1500</v>
      </c>
      <c r="V29" s="53"/>
      <c r="W29" s="54" t="s">
        <v>55</v>
      </c>
      <c r="X29" s="55">
        <v>487079</v>
      </c>
      <c r="Y29" s="49">
        <v>20</v>
      </c>
    </row>
    <row r="30" spans="1:25" hidden="1">
      <c r="A30" s="23">
        <v>23</v>
      </c>
      <c r="B30" s="43" t="s">
        <v>65</v>
      </c>
      <c r="C30" s="44"/>
      <c r="D30" s="44">
        <v>1</v>
      </c>
      <c r="E30" s="45"/>
      <c r="F30" s="46">
        <v>55000</v>
      </c>
      <c r="G30" s="47" t="s">
        <v>30</v>
      </c>
      <c r="H30" s="47" t="s">
        <v>30</v>
      </c>
      <c r="I30" s="48"/>
      <c r="J30" s="48"/>
      <c r="K30" s="48"/>
      <c r="L30" s="48"/>
      <c r="M30" s="29"/>
      <c r="N30" s="30"/>
      <c r="O30" s="49"/>
      <c r="P30" s="49" t="s">
        <v>31</v>
      </c>
      <c r="Q30" s="50" t="s">
        <v>52</v>
      </c>
      <c r="R30" s="33"/>
      <c r="S30" s="51">
        <v>43900</v>
      </c>
      <c r="T30" s="52">
        <v>42500</v>
      </c>
      <c r="U30" s="52">
        <v>1400</v>
      </c>
      <c r="V30" s="53"/>
      <c r="W30" s="54" t="s">
        <v>55</v>
      </c>
      <c r="X30" s="55">
        <v>487080</v>
      </c>
      <c r="Y30" s="49">
        <v>20</v>
      </c>
    </row>
    <row r="31" spans="1:25" hidden="1">
      <c r="A31" s="23">
        <v>24</v>
      </c>
      <c r="B31" s="43" t="s">
        <v>66</v>
      </c>
      <c r="C31" s="44"/>
      <c r="D31" s="44">
        <v>1</v>
      </c>
      <c r="E31" s="45"/>
      <c r="F31" s="46">
        <v>55000</v>
      </c>
      <c r="G31" s="47" t="s">
        <v>30</v>
      </c>
      <c r="H31" s="47" t="s">
        <v>30</v>
      </c>
      <c r="I31" s="48"/>
      <c r="J31" s="48"/>
      <c r="K31" s="48"/>
      <c r="L31" s="48"/>
      <c r="M31" s="29"/>
      <c r="N31" s="30"/>
      <c r="O31" s="49"/>
      <c r="P31" s="49" t="s">
        <v>31</v>
      </c>
      <c r="Q31" s="50" t="s">
        <v>67</v>
      </c>
      <c r="R31" s="33"/>
      <c r="S31" s="51">
        <v>43000</v>
      </c>
      <c r="T31" s="56">
        <v>42500</v>
      </c>
      <c r="U31" s="56">
        <v>500</v>
      </c>
      <c r="V31" s="53"/>
      <c r="W31" s="54" t="s">
        <v>55</v>
      </c>
      <c r="X31" s="55">
        <v>487081</v>
      </c>
      <c r="Y31" s="49">
        <v>20</v>
      </c>
    </row>
    <row r="32" spans="1:25" hidden="1">
      <c r="A32" s="23">
        <v>25</v>
      </c>
      <c r="B32" s="43" t="s">
        <v>68</v>
      </c>
      <c r="C32" s="44"/>
      <c r="D32" s="44">
        <v>1</v>
      </c>
      <c r="E32" s="45"/>
      <c r="F32" s="46">
        <v>55000</v>
      </c>
      <c r="G32" s="47" t="s">
        <v>30</v>
      </c>
      <c r="H32" s="47" t="s">
        <v>30</v>
      </c>
      <c r="I32" s="48"/>
      <c r="J32" s="48"/>
      <c r="K32" s="48"/>
      <c r="L32" s="48"/>
      <c r="M32" s="29"/>
      <c r="N32" s="30"/>
      <c r="O32" s="49"/>
      <c r="P32" s="49" t="s">
        <v>31</v>
      </c>
      <c r="Q32" s="50" t="s">
        <v>52</v>
      </c>
      <c r="R32" s="33"/>
      <c r="S32" s="51">
        <v>42000</v>
      </c>
      <c r="T32" s="52">
        <v>42000</v>
      </c>
      <c r="U32" s="52">
        <v>0</v>
      </c>
      <c r="V32" s="53"/>
      <c r="W32" s="54" t="s">
        <v>55</v>
      </c>
      <c r="X32" s="55">
        <v>487082</v>
      </c>
      <c r="Y32" s="49">
        <v>20</v>
      </c>
    </row>
    <row r="33" spans="1:25" hidden="1">
      <c r="A33" s="23">
        <v>26</v>
      </c>
      <c r="B33" s="43" t="s">
        <v>69</v>
      </c>
      <c r="C33" s="44"/>
      <c r="D33" s="44">
        <v>1</v>
      </c>
      <c r="E33" s="45"/>
      <c r="F33" s="46">
        <v>55000</v>
      </c>
      <c r="G33" s="47" t="s">
        <v>30</v>
      </c>
      <c r="H33" s="47" t="s">
        <v>30</v>
      </c>
      <c r="I33" s="48"/>
      <c r="J33" s="48"/>
      <c r="K33" s="48"/>
      <c r="L33" s="48"/>
      <c r="M33" s="29"/>
      <c r="N33" s="30"/>
      <c r="O33" s="49"/>
      <c r="P33" s="49" t="s">
        <v>31</v>
      </c>
      <c r="Q33" s="50" t="s">
        <v>52</v>
      </c>
      <c r="R33" s="33"/>
      <c r="S33" s="51">
        <v>41496</v>
      </c>
      <c r="T33" s="52">
        <v>41496</v>
      </c>
      <c r="U33" s="52">
        <v>0</v>
      </c>
      <c r="V33" s="53"/>
      <c r="W33" s="54" t="s">
        <v>55</v>
      </c>
      <c r="X33" s="55">
        <v>487083</v>
      </c>
      <c r="Y33" s="49">
        <v>20</v>
      </c>
    </row>
    <row r="34" spans="1:25" hidden="1">
      <c r="A34" s="23">
        <v>27</v>
      </c>
      <c r="B34" s="43" t="s">
        <v>70</v>
      </c>
      <c r="C34" s="44"/>
      <c r="D34" s="44">
        <v>1</v>
      </c>
      <c r="E34" s="45"/>
      <c r="F34" s="46">
        <v>55000</v>
      </c>
      <c r="G34" s="47" t="s">
        <v>30</v>
      </c>
      <c r="H34" s="47" t="s">
        <v>30</v>
      </c>
      <c r="I34" s="48"/>
      <c r="J34" s="48"/>
      <c r="K34" s="48"/>
      <c r="L34" s="48"/>
      <c r="M34" s="29"/>
      <c r="N34" s="30"/>
      <c r="O34" s="49"/>
      <c r="P34" s="49" t="s">
        <v>31</v>
      </c>
      <c r="Q34" s="50" t="s">
        <v>52</v>
      </c>
      <c r="R34" s="33"/>
      <c r="S34" s="51">
        <v>41180</v>
      </c>
      <c r="T34" s="52">
        <v>41180</v>
      </c>
      <c r="U34" s="52">
        <v>0</v>
      </c>
      <c r="V34" s="53"/>
      <c r="W34" s="54" t="s">
        <v>55</v>
      </c>
      <c r="X34" s="55">
        <v>487084</v>
      </c>
      <c r="Y34" s="49">
        <v>20</v>
      </c>
    </row>
    <row r="35" spans="1:25" hidden="1">
      <c r="A35" s="23">
        <v>28</v>
      </c>
      <c r="B35" s="43" t="s">
        <v>71</v>
      </c>
      <c r="C35" s="44"/>
      <c r="D35" s="44">
        <v>1</v>
      </c>
      <c r="E35" s="45"/>
      <c r="F35" s="46">
        <v>55000</v>
      </c>
      <c r="G35" s="47" t="s">
        <v>30</v>
      </c>
      <c r="H35" s="47" t="s">
        <v>30</v>
      </c>
      <c r="I35" s="48"/>
      <c r="J35" s="48"/>
      <c r="K35" s="48"/>
      <c r="L35" s="48"/>
      <c r="M35" s="29"/>
      <c r="N35" s="30"/>
      <c r="O35" s="49"/>
      <c r="P35" s="49" t="s">
        <v>31</v>
      </c>
      <c r="Q35" s="50" t="s">
        <v>67</v>
      </c>
      <c r="R35" s="33"/>
      <c r="S35" s="51">
        <v>41000</v>
      </c>
      <c r="T35" s="56">
        <v>41000</v>
      </c>
      <c r="U35" s="56">
        <v>0</v>
      </c>
      <c r="V35" s="53"/>
      <c r="W35" s="54" t="s">
        <v>55</v>
      </c>
      <c r="X35" s="55">
        <v>487085</v>
      </c>
      <c r="Y35" s="49">
        <v>20</v>
      </c>
    </row>
    <row r="36" spans="1:25" hidden="1">
      <c r="A36" s="23">
        <v>29</v>
      </c>
      <c r="B36" s="43" t="s">
        <v>72</v>
      </c>
      <c r="C36" s="44"/>
      <c r="D36" s="44">
        <v>1</v>
      </c>
      <c r="E36" s="45"/>
      <c r="F36" s="46">
        <v>55000</v>
      </c>
      <c r="G36" s="47" t="s">
        <v>30</v>
      </c>
      <c r="H36" s="47" t="s">
        <v>30</v>
      </c>
      <c r="I36" s="48"/>
      <c r="J36" s="48"/>
      <c r="K36" s="48"/>
      <c r="L36" s="48"/>
      <c r="M36" s="29"/>
      <c r="N36" s="30"/>
      <c r="O36" s="49"/>
      <c r="P36" s="49" t="s">
        <v>31</v>
      </c>
      <c r="Q36" s="50" t="s">
        <v>52</v>
      </c>
      <c r="R36" s="33"/>
      <c r="S36" s="51">
        <v>43000</v>
      </c>
      <c r="T36" s="52">
        <v>42500</v>
      </c>
      <c r="U36" s="52">
        <v>500</v>
      </c>
      <c r="V36" s="53"/>
      <c r="W36" s="54" t="s">
        <v>55</v>
      </c>
      <c r="X36" s="55">
        <v>487086</v>
      </c>
      <c r="Y36" s="49">
        <v>20</v>
      </c>
    </row>
    <row r="37" spans="1:25" hidden="1">
      <c r="A37" s="23">
        <v>30</v>
      </c>
      <c r="B37" s="43" t="s">
        <v>73</v>
      </c>
      <c r="C37" s="44"/>
      <c r="D37" s="44">
        <v>1</v>
      </c>
      <c r="E37" s="45"/>
      <c r="F37" s="46">
        <v>55000</v>
      </c>
      <c r="G37" s="47" t="s">
        <v>30</v>
      </c>
      <c r="H37" s="47" t="s">
        <v>30</v>
      </c>
      <c r="I37" s="48"/>
      <c r="J37" s="48"/>
      <c r="K37" s="48"/>
      <c r="L37" s="48"/>
      <c r="M37" s="29"/>
      <c r="N37" s="30"/>
      <c r="O37" s="49"/>
      <c r="P37" s="49" t="s">
        <v>31</v>
      </c>
      <c r="Q37" s="50" t="s">
        <v>52</v>
      </c>
      <c r="R37" s="33"/>
      <c r="S37" s="51">
        <v>42000</v>
      </c>
      <c r="T37" s="52">
        <v>42000</v>
      </c>
      <c r="U37" s="52">
        <v>0</v>
      </c>
      <c r="V37" s="53"/>
      <c r="W37" s="54" t="s">
        <v>55</v>
      </c>
      <c r="X37" s="55">
        <v>487087</v>
      </c>
      <c r="Y37" s="49">
        <v>20</v>
      </c>
    </row>
    <row r="38" spans="1:25" hidden="1">
      <c r="A38" s="23">
        <v>31</v>
      </c>
      <c r="B38" s="43" t="s">
        <v>74</v>
      </c>
      <c r="C38" s="44"/>
      <c r="D38" s="44">
        <v>1</v>
      </c>
      <c r="E38" s="45"/>
      <c r="F38" s="46">
        <v>55000</v>
      </c>
      <c r="G38" s="47" t="s">
        <v>30</v>
      </c>
      <c r="H38" s="47" t="s">
        <v>30</v>
      </c>
      <c r="I38" s="48"/>
      <c r="J38" s="48"/>
      <c r="K38" s="48"/>
      <c r="L38" s="48"/>
      <c r="M38" s="29"/>
      <c r="N38" s="30"/>
      <c r="O38" s="49"/>
      <c r="P38" s="49" t="s">
        <v>31</v>
      </c>
      <c r="Q38" s="50" t="s">
        <v>52</v>
      </c>
      <c r="R38" s="33"/>
      <c r="S38" s="51">
        <v>40144</v>
      </c>
      <c r="T38" s="52">
        <v>40144</v>
      </c>
      <c r="U38" s="52">
        <v>0</v>
      </c>
      <c r="V38" s="53"/>
      <c r="W38" s="54" t="s">
        <v>55</v>
      </c>
      <c r="X38" s="55">
        <v>487088</v>
      </c>
      <c r="Y38" s="49">
        <v>20</v>
      </c>
    </row>
    <row r="39" spans="1:25" ht="45" hidden="1">
      <c r="A39" s="23">
        <v>32</v>
      </c>
      <c r="B39" s="57" t="s">
        <v>75</v>
      </c>
      <c r="C39" s="44"/>
      <c r="D39" s="44">
        <v>1</v>
      </c>
      <c r="E39" s="58"/>
      <c r="F39" s="46">
        <v>55000</v>
      </c>
      <c r="G39" s="47" t="s">
        <v>30</v>
      </c>
      <c r="H39" s="47" t="s">
        <v>30</v>
      </c>
      <c r="I39" s="47"/>
      <c r="J39" s="48"/>
      <c r="K39" s="48"/>
      <c r="L39" s="48"/>
      <c r="M39" s="29"/>
      <c r="N39" s="30"/>
      <c r="O39" s="49"/>
      <c r="P39" s="49" t="s">
        <v>31</v>
      </c>
      <c r="Q39" s="50" t="s">
        <v>52</v>
      </c>
      <c r="R39" s="33"/>
      <c r="S39" s="51">
        <v>41575</v>
      </c>
      <c r="T39" s="52">
        <v>41575</v>
      </c>
      <c r="U39" s="52">
        <v>0</v>
      </c>
      <c r="V39" s="53"/>
      <c r="W39" s="54" t="s">
        <v>55</v>
      </c>
      <c r="X39" s="55">
        <v>487089</v>
      </c>
      <c r="Y39" s="49">
        <v>20</v>
      </c>
    </row>
    <row r="40" spans="1:25" ht="45" hidden="1">
      <c r="A40" s="23">
        <v>33</v>
      </c>
      <c r="B40" s="57" t="s">
        <v>76</v>
      </c>
      <c r="C40" s="44"/>
      <c r="D40" s="44">
        <v>1</v>
      </c>
      <c r="E40" s="58"/>
      <c r="F40" s="46">
        <v>55000</v>
      </c>
      <c r="G40" s="47" t="s">
        <v>30</v>
      </c>
      <c r="H40" s="47" t="s">
        <v>30</v>
      </c>
      <c r="I40" s="47"/>
      <c r="J40" s="48"/>
      <c r="K40" s="48"/>
      <c r="L40" s="48"/>
      <c r="M40" s="29"/>
      <c r="N40" s="30"/>
      <c r="O40" s="49"/>
      <c r="P40" s="49" t="s">
        <v>31</v>
      </c>
      <c r="Q40" s="50" t="s">
        <v>52</v>
      </c>
      <c r="R40" s="33"/>
      <c r="S40" s="51">
        <v>42000</v>
      </c>
      <c r="T40" s="52">
        <v>42000</v>
      </c>
      <c r="U40" s="52">
        <v>0</v>
      </c>
      <c r="V40" s="53"/>
      <c r="W40" s="54" t="s">
        <v>55</v>
      </c>
      <c r="X40" s="55">
        <v>487090</v>
      </c>
      <c r="Y40" s="49">
        <v>20</v>
      </c>
    </row>
    <row r="41" spans="1:25" ht="45" hidden="1">
      <c r="A41" s="23">
        <v>34</v>
      </c>
      <c r="B41" s="57" t="s">
        <v>77</v>
      </c>
      <c r="C41" s="44"/>
      <c r="D41" s="44">
        <v>1</v>
      </c>
      <c r="E41" s="58"/>
      <c r="F41" s="46">
        <v>55000</v>
      </c>
      <c r="G41" s="47" t="s">
        <v>30</v>
      </c>
      <c r="H41" s="47" t="s">
        <v>30</v>
      </c>
      <c r="I41" s="47"/>
      <c r="J41" s="48"/>
      <c r="K41" s="48"/>
      <c r="L41" s="48"/>
      <c r="M41" s="29"/>
      <c r="N41" s="30"/>
      <c r="O41" s="49"/>
      <c r="P41" s="49" t="s">
        <v>31</v>
      </c>
      <c r="Q41" s="50" t="s">
        <v>52</v>
      </c>
      <c r="R41" s="33"/>
      <c r="S41" s="51">
        <v>42000</v>
      </c>
      <c r="T41" s="52">
        <v>42000</v>
      </c>
      <c r="U41" s="52">
        <v>0</v>
      </c>
      <c r="V41" s="53"/>
      <c r="W41" s="54" t="s">
        <v>55</v>
      </c>
      <c r="X41" s="55">
        <v>487091</v>
      </c>
      <c r="Y41" s="49">
        <v>20</v>
      </c>
    </row>
    <row r="42" spans="1:25" ht="45" hidden="1">
      <c r="A42" s="23">
        <v>35</v>
      </c>
      <c r="B42" s="57" t="s">
        <v>78</v>
      </c>
      <c r="C42" s="44"/>
      <c r="D42" s="44">
        <v>1</v>
      </c>
      <c r="E42" s="58"/>
      <c r="F42" s="46">
        <v>55000</v>
      </c>
      <c r="G42" s="47" t="s">
        <v>30</v>
      </c>
      <c r="H42" s="47" t="s">
        <v>30</v>
      </c>
      <c r="I42" s="47"/>
      <c r="J42" s="48"/>
      <c r="K42" s="48"/>
      <c r="L42" s="48"/>
      <c r="M42" s="29"/>
      <c r="N42" s="30"/>
      <c r="O42" s="49"/>
      <c r="P42" s="49" t="s">
        <v>31</v>
      </c>
      <c r="Q42" s="50" t="s">
        <v>52</v>
      </c>
      <c r="R42" s="33"/>
      <c r="S42" s="51">
        <v>42300</v>
      </c>
      <c r="T42" s="52">
        <v>42300</v>
      </c>
      <c r="U42" s="52">
        <v>0</v>
      </c>
      <c r="V42" s="53"/>
      <c r="W42" s="54" t="s">
        <v>55</v>
      </c>
      <c r="X42" s="55">
        <v>487092</v>
      </c>
      <c r="Y42" s="49">
        <v>20</v>
      </c>
    </row>
    <row r="43" spans="1:25" ht="60" hidden="1">
      <c r="A43" s="23">
        <v>36</v>
      </c>
      <c r="B43" s="57" t="s">
        <v>79</v>
      </c>
      <c r="C43" s="44"/>
      <c r="D43" s="44">
        <v>1</v>
      </c>
      <c r="E43" s="58"/>
      <c r="F43" s="46">
        <v>55000</v>
      </c>
      <c r="G43" s="47" t="s">
        <v>30</v>
      </c>
      <c r="H43" s="47" t="s">
        <v>30</v>
      </c>
      <c r="I43" s="47"/>
      <c r="J43" s="48"/>
      <c r="K43" s="48"/>
      <c r="L43" s="48"/>
      <c r="M43" s="29"/>
      <c r="N43" s="30"/>
      <c r="O43" s="49"/>
      <c r="P43" s="49" t="s">
        <v>31</v>
      </c>
      <c r="Q43" s="50" t="s">
        <v>52</v>
      </c>
      <c r="R43" s="33"/>
      <c r="S43" s="51">
        <v>41000</v>
      </c>
      <c r="T43" s="52">
        <v>41000</v>
      </c>
      <c r="U43" s="52">
        <v>0</v>
      </c>
      <c r="V43" s="53"/>
      <c r="W43" s="54" t="s">
        <v>55</v>
      </c>
      <c r="X43" s="55">
        <v>487098</v>
      </c>
      <c r="Y43" s="49">
        <v>20</v>
      </c>
    </row>
    <row r="44" spans="1:25" ht="45" hidden="1">
      <c r="A44" s="23">
        <v>37</v>
      </c>
      <c r="B44" s="57" t="s">
        <v>80</v>
      </c>
      <c r="C44" s="44"/>
      <c r="D44" s="44">
        <v>1</v>
      </c>
      <c r="E44" s="58"/>
      <c r="F44" s="46">
        <v>55000</v>
      </c>
      <c r="G44" s="47" t="s">
        <v>30</v>
      </c>
      <c r="H44" s="47" t="s">
        <v>30</v>
      </c>
      <c r="I44" s="47"/>
      <c r="J44" s="48"/>
      <c r="K44" s="48"/>
      <c r="L44" s="48"/>
      <c r="M44" s="29"/>
      <c r="N44" s="30"/>
      <c r="O44" s="49"/>
      <c r="P44" s="49" t="s">
        <v>31</v>
      </c>
      <c r="Q44" s="50" t="s">
        <v>52</v>
      </c>
      <c r="R44" s="33"/>
      <c r="S44" s="51">
        <v>40250</v>
      </c>
      <c r="T44" s="52">
        <v>40250</v>
      </c>
      <c r="U44" s="52">
        <v>0</v>
      </c>
      <c r="V44" s="53"/>
      <c r="W44" s="54" t="s">
        <v>55</v>
      </c>
      <c r="X44" s="55">
        <v>487099</v>
      </c>
      <c r="Y44" s="49">
        <v>20</v>
      </c>
    </row>
    <row r="45" spans="1:25" ht="45" hidden="1">
      <c r="A45" s="23">
        <v>38</v>
      </c>
      <c r="B45" s="57" t="s">
        <v>81</v>
      </c>
      <c r="C45" s="44"/>
      <c r="D45" s="44">
        <v>1</v>
      </c>
      <c r="E45" s="58"/>
      <c r="F45" s="46">
        <v>55000</v>
      </c>
      <c r="G45" s="47" t="s">
        <v>30</v>
      </c>
      <c r="H45" s="47" t="s">
        <v>30</v>
      </c>
      <c r="I45" s="47"/>
      <c r="J45" s="48"/>
      <c r="K45" s="48"/>
      <c r="L45" s="48"/>
      <c r="M45" s="29"/>
      <c r="N45" s="30"/>
      <c r="O45" s="49"/>
      <c r="P45" s="49" t="s">
        <v>31</v>
      </c>
      <c r="Q45" s="50" t="s">
        <v>52</v>
      </c>
      <c r="R45" s="33"/>
      <c r="S45" s="51">
        <v>43410</v>
      </c>
      <c r="T45" s="52">
        <v>42500</v>
      </c>
      <c r="U45" s="52">
        <v>910</v>
      </c>
      <c r="V45" s="53"/>
      <c r="W45" s="54" t="s">
        <v>55</v>
      </c>
      <c r="X45" s="55">
        <v>487100</v>
      </c>
      <c r="Y45" s="49">
        <v>20</v>
      </c>
    </row>
    <row r="46" spans="1:25" hidden="1">
      <c r="S46">
        <f>SUM(S8:S45)</f>
        <v>1701272</v>
      </c>
      <c r="T46">
        <f t="shared" ref="T46:U46" si="0">SUM(T8:T45)</f>
        <v>1598145</v>
      </c>
      <c r="U46">
        <f t="shared" si="0"/>
        <v>75627</v>
      </c>
    </row>
  </sheetData>
  <autoFilter ref="A5:Y46">
    <filterColumn colId="24">
      <filters>
        <filter val="60"/>
      </filters>
    </filterColumn>
  </autoFilter>
  <mergeCells count="28">
    <mergeCell ref="M5:M6"/>
    <mergeCell ref="A1:Y1"/>
    <mergeCell ref="A2:Y2"/>
    <mergeCell ref="A3:Y3"/>
    <mergeCell ref="A5:A6"/>
    <mergeCell ref="B5:B6"/>
    <mergeCell ref="C5:C6"/>
    <mergeCell ref="D5:D6"/>
    <mergeCell ref="E5:E6"/>
    <mergeCell ref="F5:F7"/>
    <mergeCell ref="G5:G6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7"/>
    <mergeCell ref="T5:T6"/>
    <mergeCell ref="U5:U6"/>
    <mergeCell ref="V5:V6"/>
    <mergeCell ref="W5:W6"/>
    <mergeCell ref="X5:X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4"/>
  <sheetViews>
    <sheetView topLeftCell="F12" workbookViewId="0">
      <selection activeCell="S9" sqref="S9:S13"/>
    </sheetView>
  </sheetViews>
  <sheetFormatPr defaultRowHeight="15"/>
  <sheetData>
    <row r="1" spans="1:25" ht="16.5">
      <c r="A1" s="606" t="s">
        <v>0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8"/>
    </row>
    <row r="2" spans="1:25" ht="16.5">
      <c r="A2" s="606" t="s">
        <v>1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607"/>
      <c r="X2" s="607"/>
      <c r="Y2" s="608"/>
    </row>
    <row r="3" spans="1:25" ht="16.5">
      <c r="A3" s="606" t="s">
        <v>82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8"/>
    </row>
    <row r="4" spans="1:25">
      <c r="A4" s="609" t="s">
        <v>3</v>
      </c>
      <c r="B4" s="612" t="s">
        <v>4</v>
      </c>
      <c r="C4" s="615" t="s">
        <v>5</v>
      </c>
      <c r="D4" s="615" t="s">
        <v>6</v>
      </c>
      <c r="E4" s="609" t="s">
        <v>7</v>
      </c>
      <c r="F4" s="618" t="s">
        <v>8</v>
      </c>
      <c r="G4" s="621" t="s">
        <v>9</v>
      </c>
      <c r="H4" s="621" t="s">
        <v>10</v>
      </c>
      <c r="I4" s="621" t="s">
        <v>11</v>
      </c>
      <c r="J4" s="621" t="s">
        <v>12</v>
      </c>
      <c r="K4" s="591" t="s">
        <v>13</v>
      </c>
      <c r="L4" s="591" t="s">
        <v>14</v>
      </c>
      <c r="M4" s="591" t="s">
        <v>15</v>
      </c>
      <c r="N4" s="591" t="s">
        <v>16</v>
      </c>
      <c r="O4" s="591" t="s">
        <v>17</v>
      </c>
      <c r="P4" s="594" t="s">
        <v>18</v>
      </c>
      <c r="Q4" s="594" t="s">
        <v>19</v>
      </c>
      <c r="R4" s="594" t="s">
        <v>20</v>
      </c>
      <c r="S4" s="597" t="s">
        <v>21</v>
      </c>
      <c r="T4" s="597" t="s">
        <v>22</v>
      </c>
      <c r="U4" s="597" t="s">
        <v>23</v>
      </c>
      <c r="V4" s="600" t="s">
        <v>24</v>
      </c>
      <c r="W4" s="603" t="s">
        <v>25</v>
      </c>
      <c r="X4" s="603" t="s">
        <v>83</v>
      </c>
      <c r="Y4" s="588" t="s">
        <v>27</v>
      </c>
    </row>
    <row r="5" spans="1:25">
      <c r="A5" s="610"/>
      <c r="B5" s="613"/>
      <c r="C5" s="616"/>
      <c r="D5" s="616"/>
      <c r="E5" s="610"/>
      <c r="F5" s="619"/>
      <c r="G5" s="622"/>
      <c r="H5" s="622"/>
      <c r="I5" s="622"/>
      <c r="J5" s="622"/>
      <c r="K5" s="592"/>
      <c r="L5" s="592"/>
      <c r="M5" s="592"/>
      <c r="N5" s="592"/>
      <c r="O5" s="592"/>
      <c r="P5" s="595"/>
      <c r="Q5" s="595"/>
      <c r="R5" s="595"/>
      <c r="S5" s="598"/>
      <c r="T5" s="598"/>
      <c r="U5" s="598"/>
      <c r="V5" s="601"/>
      <c r="W5" s="604"/>
      <c r="X5" s="604"/>
      <c r="Y5" s="589"/>
    </row>
    <row r="6" spans="1:25">
      <c r="A6" s="610"/>
      <c r="B6" s="613"/>
      <c r="C6" s="616"/>
      <c r="D6" s="616"/>
      <c r="E6" s="610"/>
      <c r="F6" s="619"/>
      <c r="G6" s="622"/>
      <c r="H6" s="622"/>
      <c r="I6" s="622"/>
      <c r="J6" s="622"/>
      <c r="K6" s="592"/>
      <c r="L6" s="592"/>
      <c r="M6" s="592"/>
      <c r="N6" s="592"/>
      <c r="O6" s="592"/>
      <c r="P6" s="595"/>
      <c r="Q6" s="595"/>
      <c r="R6" s="595"/>
      <c r="S6" s="598"/>
      <c r="T6" s="598"/>
      <c r="U6" s="598"/>
      <c r="V6" s="601"/>
      <c r="W6" s="604"/>
      <c r="X6" s="604"/>
      <c r="Y6" s="589"/>
    </row>
    <row r="7" spans="1:25">
      <c r="A7" s="610"/>
      <c r="B7" s="613"/>
      <c r="C7" s="616"/>
      <c r="D7" s="616"/>
      <c r="E7" s="610"/>
      <c r="F7" s="619"/>
      <c r="G7" s="622"/>
      <c r="H7" s="622"/>
      <c r="I7" s="622"/>
      <c r="J7" s="622"/>
      <c r="K7" s="592"/>
      <c r="L7" s="592"/>
      <c r="M7" s="592"/>
      <c r="N7" s="592"/>
      <c r="O7" s="592"/>
      <c r="P7" s="595"/>
      <c r="Q7" s="595"/>
      <c r="R7" s="595"/>
      <c r="S7" s="598"/>
      <c r="T7" s="598"/>
      <c r="U7" s="598"/>
      <c r="V7" s="601"/>
      <c r="W7" s="604"/>
      <c r="X7" s="604"/>
      <c r="Y7" s="589"/>
    </row>
    <row r="8" spans="1:25">
      <c r="A8" s="611"/>
      <c r="B8" s="614"/>
      <c r="C8" s="617"/>
      <c r="D8" s="617"/>
      <c r="E8" s="611"/>
      <c r="F8" s="620"/>
      <c r="G8" s="623"/>
      <c r="H8" s="623"/>
      <c r="I8" s="623"/>
      <c r="J8" s="623"/>
      <c r="K8" s="593"/>
      <c r="L8" s="593"/>
      <c r="M8" s="593"/>
      <c r="N8" s="593"/>
      <c r="O8" s="593"/>
      <c r="P8" s="596"/>
      <c r="Q8" s="596"/>
      <c r="R8" s="596"/>
      <c r="S8" s="599"/>
      <c r="T8" s="599"/>
      <c r="U8" s="599"/>
      <c r="V8" s="602"/>
      <c r="W8" s="605"/>
      <c r="X8" s="605"/>
      <c r="Y8" s="590"/>
    </row>
    <row r="9" spans="1:25" ht="90">
      <c r="A9" s="59">
        <v>1</v>
      </c>
      <c r="B9" s="60" t="s">
        <v>84</v>
      </c>
      <c r="C9" s="33">
        <v>1</v>
      </c>
      <c r="D9" s="33"/>
      <c r="E9" s="61" t="s">
        <v>85</v>
      </c>
      <c r="F9" s="33">
        <v>40000</v>
      </c>
      <c r="G9" s="33" t="s">
        <v>30</v>
      </c>
      <c r="H9" s="33" t="s">
        <v>30</v>
      </c>
      <c r="I9" s="33" t="s">
        <v>86</v>
      </c>
      <c r="J9" s="61" t="s">
        <v>85</v>
      </c>
      <c r="K9" s="40" t="s">
        <v>87</v>
      </c>
      <c r="L9" s="33"/>
      <c r="M9" s="33"/>
      <c r="N9" s="33"/>
      <c r="O9" s="33"/>
      <c r="P9" s="40" t="s">
        <v>31</v>
      </c>
      <c r="Q9" s="40" t="s">
        <v>52</v>
      </c>
      <c r="R9" s="33"/>
      <c r="S9" s="35">
        <v>100000</v>
      </c>
      <c r="T9" s="35">
        <f>S9*0.85</f>
        <v>85000</v>
      </c>
      <c r="U9" s="35">
        <f>S9*0.1</f>
        <v>10000</v>
      </c>
      <c r="V9" s="35">
        <f>S9*0.05</f>
        <v>5000</v>
      </c>
      <c r="W9" s="33" t="s">
        <v>88</v>
      </c>
      <c r="X9" s="33"/>
      <c r="Y9" s="33">
        <v>20</v>
      </c>
    </row>
    <row r="10" spans="1:25" ht="195">
      <c r="A10" s="59">
        <v>2</v>
      </c>
      <c r="B10" s="60" t="s">
        <v>89</v>
      </c>
      <c r="C10" s="62"/>
      <c r="D10" s="33">
        <v>1</v>
      </c>
      <c r="E10" s="33" t="s">
        <v>90</v>
      </c>
      <c r="F10" s="33">
        <v>55000</v>
      </c>
      <c r="G10" s="33" t="s">
        <v>30</v>
      </c>
      <c r="H10" s="33" t="s">
        <v>30</v>
      </c>
      <c r="I10" s="33" t="s">
        <v>30</v>
      </c>
      <c r="J10" s="33" t="s">
        <v>90</v>
      </c>
      <c r="K10" s="40" t="s">
        <v>90</v>
      </c>
      <c r="L10" s="33"/>
      <c r="M10" s="33"/>
      <c r="N10" s="33"/>
      <c r="O10" s="33"/>
      <c r="P10" s="40" t="s">
        <v>31</v>
      </c>
      <c r="Q10" s="40" t="s">
        <v>67</v>
      </c>
      <c r="R10" s="33"/>
      <c r="S10" s="35">
        <v>45000</v>
      </c>
      <c r="T10" s="35">
        <f>S10*0.9</f>
        <v>40500</v>
      </c>
      <c r="U10" s="35">
        <f>S10*0.1</f>
        <v>4500</v>
      </c>
      <c r="V10" s="35">
        <v>0</v>
      </c>
      <c r="W10" s="33" t="s">
        <v>91</v>
      </c>
      <c r="X10" s="33"/>
      <c r="Y10" s="33">
        <v>60</v>
      </c>
    </row>
    <row r="11" spans="1:25" ht="135">
      <c r="A11" s="59">
        <v>3</v>
      </c>
      <c r="B11" s="60" t="s">
        <v>92</v>
      </c>
      <c r="C11" s="62"/>
      <c r="D11" s="33">
        <v>1</v>
      </c>
      <c r="E11" s="33" t="s">
        <v>90</v>
      </c>
      <c r="F11" s="33">
        <v>55000</v>
      </c>
      <c r="G11" s="33" t="s">
        <v>30</v>
      </c>
      <c r="H11" s="33" t="s">
        <v>30</v>
      </c>
      <c r="I11" s="33" t="s">
        <v>30</v>
      </c>
      <c r="J11" s="33" t="s">
        <v>90</v>
      </c>
      <c r="K11" s="40" t="s">
        <v>90</v>
      </c>
      <c r="L11" s="33"/>
      <c r="M11" s="33"/>
      <c r="N11" s="33"/>
      <c r="O11" s="33"/>
      <c r="P11" s="40" t="s">
        <v>31</v>
      </c>
      <c r="Q11" s="40" t="s">
        <v>67</v>
      </c>
      <c r="R11" s="33"/>
      <c r="S11" s="35">
        <v>45000</v>
      </c>
      <c r="T11" s="35">
        <f>S11*0.9</f>
        <v>40500</v>
      </c>
      <c r="U11" s="35">
        <f>S11*0.1</f>
        <v>4500</v>
      </c>
      <c r="V11" s="35">
        <v>0</v>
      </c>
      <c r="W11" s="33" t="s">
        <v>93</v>
      </c>
      <c r="X11" s="33"/>
      <c r="Y11" s="33">
        <v>60</v>
      </c>
    </row>
    <row r="12" spans="1:25" ht="135">
      <c r="A12" s="59">
        <v>4</v>
      </c>
      <c r="B12" s="60" t="s">
        <v>94</v>
      </c>
      <c r="C12" s="62">
        <v>1</v>
      </c>
      <c r="D12" s="33"/>
      <c r="E12" s="33" t="s">
        <v>90</v>
      </c>
      <c r="F12" s="33">
        <v>40000</v>
      </c>
      <c r="G12" s="33" t="s">
        <v>30</v>
      </c>
      <c r="H12" s="33" t="s">
        <v>30</v>
      </c>
      <c r="I12" s="33" t="s">
        <v>95</v>
      </c>
      <c r="J12" s="33" t="s">
        <v>90</v>
      </c>
      <c r="K12" s="40" t="s">
        <v>90</v>
      </c>
      <c r="L12" s="33"/>
      <c r="M12" s="33"/>
      <c r="N12" s="33"/>
      <c r="O12" s="33"/>
      <c r="P12" s="40" t="s">
        <v>31</v>
      </c>
      <c r="Q12" s="40" t="s">
        <v>52</v>
      </c>
      <c r="R12" s="33"/>
      <c r="S12" s="35">
        <v>50000</v>
      </c>
      <c r="T12" s="35">
        <f>S12*0.9</f>
        <v>45000</v>
      </c>
      <c r="U12" s="35">
        <f>S12*0.1</f>
        <v>5000</v>
      </c>
      <c r="V12" s="35">
        <v>0</v>
      </c>
      <c r="W12" s="33" t="s">
        <v>93</v>
      </c>
      <c r="X12" s="33"/>
      <c r="Y12" s="33">
        <v>60</v>
      </c>
    </row>
    <row r="13" spans="1:25" ht="120">
      <c r="A13" s="59">
        <v>5</v>
      </c>
      <c r="B13" s="63" t="s">
        <v>96</v>
      </c>
      <c r="C13" s="64"/>
      <c r="D13" s="65">
        <v>1</v>
      </c>
      <c r="E13" s="65" t="s">
        <v>90</v>
      </c>
      <c r="F13" s="65">
        <v>55000</v>
      </c>
      <c r="G13" s="65" t="s">
        <v>30</v>
      </c>
      <c r="H13" s="65" t="s">
        <v>30</v>
      </c>
      <c r="I13" s="65" t="s">
        <v>30</v>
      </c>
      <c r="J13" s="65" t="s">
        <v>90</v>
      </c>
      <c r="K13" s="66" t="s">
        <v>90</v>
      </c>
      <c r="L13" s="65"/>
      <c r="M13" s="33"/>
      <c r="N13" s="33"/>
      <c r="O13" s="33"/>
      <c r="P13" s="66" t="s">
        <v>31</v>
      </c>
      <c r="Q13" s="66" t="s">
        <v>52</v>
      </c>
      <c r="R13" s="65"/>
      <c r="S13" s="67">
        <v>45000</v>
      </c>
      <c r="T13" s="67">
        <f>S13*0.9</f>
        <v>40500</v>
      </c>
      <c r="U13" s="67">
        <f>S13*0.1</f>
        <v>4500</v>
      </c>
      <c r="V13" s="67">
        <v>0</v>
      </c>
      <c r="W13" s="65" t="s">
        <v>97</v>
      </c>
      <c r="X13" s="65"/>
      <c r="Y13" s="65">
        <v>60</v>
      </c>
    </row>
    <row r="14" spans="1:25">
      <c r="S14">
        <f>SUM(S9:S13)</f>
        <v>285000</v>
      </c>
      <c r="T14">
        <f t="shared" ref="T14:V14" si="0">SUM(T9:T13)</f>
        <v>251500</v>
      </c>
      <c r="U14">
        <f t="shared" si="0"/>
        <v>28500</v>
      </c>
      <c r="V14">
        <f t="shared" si="0"/>
        <v>5000</v>
      </c>
    </row>
  </sheetData>
  <mergeCells count="28">
    <mergeCell ref="M4:M8"/>
    <mergeCell ref="A1:Y1"/>
    <mergeCell ref="A2:Y2"/>
    <mergeCell ref="A3:Y3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Y4:Y8"/>
    <mergeCell ref="N4:N8"/>
    <mergeCell ref="O4:O8"/>
    <mergeCell ref="P4:P8"/>
    <mergeCell ref="Q4:Q8"/>
    <mergeCell ref="R4:R8"/>
    <mergeCell ref="S4:S8"/>
    <mergeCell ref="T4:T8"/>
    <mergeCell ref="U4:U8"/>
    <mergeCell ref="V4:V8"/>
    <mergeCell ref="W4:W8"/>
    <mergeCell ref="X4:X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2"/>
  <sheetViews>
    <sheetView topLeftCell="A16" workbookViewId="0">
      <selection activeCell="L23" sqref="L23"/>
    </sheetView>
  </sheetViews>
  <sheetFormatPr defaultRowHeight="15"/>
  <sheetData>
    <row r="1" spans="1:18" ht="18.75">
      <c r="A1" s="576" t="s">
        <v>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</row>
    <row r="2" spans="1:18" ht="18.75">
      <c r="A2" s="576" t="s">
        <v>1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</row>
    <row r="3" spans="1:18" ht="18.75">
      <c r="A3" s="576" t="s">
        <v>98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</row>
    <row r="4" spans="1:18" ht="18.75">
      <c r="A4" s="624" t="s">
        <v>99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</row>
    <row r="5" spans="1:18" ht="60">
      <c r="A5" s="40" t="s">
        <v>100</v>
      </c>
      <c r="B5" s="40" t="s">
        <v>101</v>
      </c>
      <c r="C5" s="40" t="s">
        <v>102</v>
      </c>
      <c r="D5" s="40" t="s">
        <v>103</v>
      </c>
      <c r="E5" s="40" t="s">
        <v>104</v>
      </c>
      <c r="F5" s="40" t="s">
        <v>9</v>
      </c>
      <c r="G5" s="40" t="s">
        <v>105</v>
      </c>
      <c r="H5" s="40" t="s">
        <v>106</v>
      </c>
      <c r="I5" s="40" t="s">
        <v>107</v>
      </c>
      <c r="J5" s="40" t="s">
        <v>108</v>
      </c>
      <c r="K5" s="68" t="s">
        <v>109</v>
      </c>
      <c r="L5" s="68" t="s">
        <v>110</v>
      </c>
      <c r="M5" s="68" t="s">
        <v>111</v>
      </c>
      <c r="N5" s="68" t="s">
        <v>112</v>
      </c>
      <c r="O5" s="40" t="s">
        <v>113</v>
      </c>
      <c r="P5" s="40" t="s">
        <v>112</v>
      </c>
      <c r="Q5" s="40" t="s">
        <v>111</v>
      </c>
      <c r="R5" s="69" t="s">
        <v>113</v>
      </c>
    </row>
    <row r="6" spans="1:18" ht="105">
      <c r="A6" s="69">
        <v>1</v>
      </c>
      <c r="B6" s="40"/>
      <c r="C6" s="70" t="s">
        <v>114</v>
      </c>
      <c r="D6" s="40" t="s">
        <v>115</v>
      </c>
      <c r="E6" s="40" t="s">
        <v>116</v>
      </c>
      <c r="F6" s="40" t="s">
        <v>117</v>
      </c>
      <c r="G6" s="69" t="s">
        <v>118</v>
      </c>
      <c r="H6" s="69" t="s">
        <v>52</v>
      </c>
      <c r="I6" s="69" t="s">
        <v>5</v>
      </c>
      <c r="J6" s="40" t="s">
        <v>119</v>
      </c>
      <c r="K6" s="71">
        <v>100000</v>
      </c>
      <c r="L6" s="71">
        <v>90000</v>
      </c>
      <c r="M6" s="71" t="s">
        <v>120</v>
      </c>
      <c r="N6" s="71">
        <v>95000</v>
      </c>
      <c r="O6" s="69"/>
      <c r="P6" s="72">
        <v>95000</v>
      </c>
      <c r="Q6" s="69">
        <v>569387</v>
      </c>
      <c r="R6" s="69">
        <v>20</v>
      </c>
    </row>
    <row r="7" spans="1:18" ht="105">
      <c r="A7" s="69">
        <v>2</v>
      </c>
      <c r="B7" s="40"/>
      <c r="C7" s="70" t="s">
        <v>121</v>
      </c>
      <c r="D7" s="40" t="s">
        <v>122</v>
      </c>
      <c r="E7" s="40" t="s">
        <v>116</v>
      </c>
      <c r="F7" s="40" t="s">
        <v>117</v>
      </c>
      <c r="G7" s="69" t="s">
        <v>118</v>
      </c>
      <c r="H7" s="69" t="s">
        <v>52</v>
      </c>
      <c r="I7" s="69" t="s">
        <v>5</v>
      </c>
      <c r="J7" s="40" t="s">
        <v>119</v>
      </c>
      <c r="K7" s="71">
        <v>100000</v>
      </c>
      <c r="L7" s="71">
        <v>90000</v>
      </c>
      <c r="M7" s="71" t="s">
        <v>123</v>
      </c>
      <c r="N7" s="71">
        <v>95000</v>
      </c>
      <c r="O7" s="69"/>
      <c r="P7" s="72">
        <v>95000</v>
      </c>
      <c r="Q7" s="69">
        <v>569377</v>
      </c>
      <c r="R7" s="69">
        <v>20</v>
      </c>
    </row>
    <row r="8" spans="1:18" ht="105">
      <c r="A8" s="69">
        <v>3</v>
      </c>
      <c r="B8" s="40"/>
      <c r="C8" s="70" t="s">
        <v>124</v>
      </c>
      <c r="D8" s="40" t="s">
        <v>125</v>
      </c>
      <c r="E8" s="40" t="s">
        <v>126</v>
      </c>
      <c r="F8" s="40" t="s">
        <v>117</v>
      </c>
      <c r="G8" s="69" t="s">
        <v>118</v>
      </c>
      <c r="H8" s="69" t="s">
        <v>52</v>
      </c>
      <c r="I8" s="69" t="s">
        <v>6</v>
      </c>
      <c r="J8" s="40" t="s">
        <v>127</v>
      </c>
      <c r="K8" s="71">
        <v>50000</v>
      </c>
      <c r="L8" s="71">
        <v>45000</v>
      </c>
      <c r="M8" s="71" t="s">
        <v>128</v>
      </c>
      <c r="N8" s="71">
        <v>47500</v>
      </c>
      <c r="O8" s="69"/>
      <c r="P8" s="72">
        <v>47500</v>
      </c>
      <c r="Q8" s="69">
        <v>569364</v>
      </c>
      <c r="R8" s="69">
        <v>20</v>
      </c>
    </row>
    <row r="9" spans="1:18" ht="105">
      <c r="A9" s="69">
        <v>4</v>
      </c>
      <c r="B9" s="40"/>
      <c r="C9" s="40" t="s">
        <v>129</v>
      </c>
      <c r="D9" s="40" t="s">
        <v>130</v>
      </c>
      <c r="E9" s="40" t="s">
        <v>131</v>
      </c>
      <c r="F9" s="40" t="s">
        <v>117</v>
      </c>
      <c r="G9" s="69" t="s">
        <v>118</v>
      </c>
      <c r="H9" s="69" t="s">
        <v>52</v>
      </c>
      <c r="I9" s="69" t="s">
        <v>5</v>
      </c>
      <c r="J9" s="40" t="s">
        <v>132</v>
      </c>
      <c r="K9" s="71">
        <v>50000</v>
      </c>
      <c r="L9" s="71">
        <v>45000</v>
      </c>
      <c r="M9" s="71" t="s">
        <v>133</v>
      </c>
      <c r="N9" s="71">
        <v>47500</v>
      </c>
      <c r="O9" s="69"/>
      <c r="P9" s="72">
        <v>47500</v>
      </c>
      <c r="Q9" s="69">
        <v>569374</v>
      </c>
      <c r="R9" s="69">
        <v>20</v>
      </c>
    </row>
    <row r="10" spans="1:18" ht="105">
      <c r="A10" s="69">
        <v>5</v>
      </c>
      <c r="B10" s="40"/>
      <c r="C10" s="40" t="s">
        <v>134</v>
      </c>
      <c r="D10" s="40" t="s">
        <v>135</v>
      </c>
      <c r="E10" s="40" t="s">
        <v>136</v>
      </c>
      <c r="F10" s="40" t="s">
        <v>117</v>
      </c>
      <c r="G10" s="69" t="s">
        <v>118</v>
      </c>
      <c r="H10" s="69" t="s">
        <v>52</v>
      </c>
      <c r="I10" s="69" t="s">
        <v>6</v>
      </c>
      <c r="J10" s="40" t="s">
        <v>137</v>
      </c>
      <c r="K10" s="71">
        <v>100000</v>
      </c>
      <c r="L10" s="71">
        <v>90000</v>
      </c>
      <c r="M10" s="71" t="s">
        <v>138</v>
      </c>
      <c r="N10" s="71">
        <v>95000</v>
      </c>
      <c r="O10" s="69"/>
      <c r="P10" s="72">
        <v>95000</v>
      </c>
      <c r="Q10" s="69">
        <v>569373</v>
      </c>
      <c r="R10" s="69">
        <v>20</v>
      </c>
    </row>
    <row r="11" spans="1:18" ht="45">
      <c r="A11" s="69">
        <v>6</v>
      </c>
      <c r="B11" s="40"/>
      <c r="C11" s="40" t="s">
        <v>139</v>
      </c>
      <c r="D11" s="40" t="s">
        <v>140</v>
      </c>
      <c r="E11" s="40" t="s">
        <v>141</v>
      </c>
      <c r="F11" s="40" t="s">
        <v>117</v>
      </c>
      <c r="G11" s="69" t="s">
        <v>118</v>
      </c>
      <c r="H11" s="69" t="s">
        <v>67</v>
      </c>
      <c r="I11" s="69" t="s">
        <v>5</v>
      </c>
      <c r="J11" s="40" t="s">
        <v>142</v>
      </c>
      <c r="K11" s="71">
        <v>50000</v>
      </c>
      <c r="L11" s="71">
        <v>45000</v>
      </c>
      <c r="M11" s="71" t="s">
        <v>143</v>
      </c>
      <c r="N11" s="71">
        <v>47500</v>
      </c>
      <c r="O11" s="69"/>
      <c r="P11" s="72">
        <v>47500</v>
      </c>
      <c r="Q11" s="69">
        <v>569372</v>
      </c>
      <c r="R11" s="69">
        <v>20</v>
      </c>
    </row>
    <row r="12" spans="1:18" ht="45">
      <c r="A12" s="69">
        <v>7</v>
      </c>
      <c r="B12" s="40"/>
      <c r="C12" s="40" t="s">
        <v>144</v>
      </c>
      <c r="D12" s="40" t="s">
        <v>145</v>
      </c>
      <c r="E12" s="40" t="s">
        <v>141</v>
      </c>
      <c r="F12" s="40" t="s">
        <v>117</v>
      </c>
      <c r="G12" s="69" t="s">
        <v>118</v>
      </c>
      <c r="H12" s="69" t="s">
        <v>67</v>
      </c>
      <c r="I12" s="69" t="s">
        <v>5</v>
      </c>
      <c r="J12" s="40" t="s">
        <v>142</v>
      </c>
      <c r="K12" s="71">
        <v>50000</v>
      </c>
      <c r="L12" s="71">
        <v>45000</v>
      </c>
      <c r="M12" s="71" t="s">
        <v>146</v>
      </c>
      <c r="N12" s="71">
        <v>47500</v>
      </c>
      <c r="O12" s="69"/>
      <c r="P12" s="72">
        <v>47500</v>
      </c>
      <c r="Q12" s="69">
        <v>569368</v>
      </c>
      <c r="R12" s="69">
        <v>20</v>
      </c>
    </row>
    <row r="13" spans="1:18" ht="75">
      <c r="A13" s="69">
        <v>8</v>
      </c>
      <c r="B13" s="40"/>
      <c r="C13" s="40" t="s">
        <v>147</v>
      </c>
      <c r="D13" s="40" t="s">
        <v>148</v>
      </c>
      <c r="E13" s="40" t="s">
        <v>149</v>
      </c>
      <c r="F13" s="40" t="s">
        <v>117</v>
      </c>
      <c r="G13" s="69" t="s">
        <v>118</v>
      </c>
      <c r="H13" s="69" t="s">
        <v>67</v>
      </c>
      <c r="I13" s="69" t="s">
        <v>5</v>
      </c>
      <c r="J13" s="40" t="s">
        <v>150</v>
      </c>
      <c r="K13" s="71">
        <v>50000</v>
      </c>
      <c r="L13" s="71">
        <v>45000</v>
      </c>
      <c r="M13" s="71" t="s">
        <v>151</v>
      </c>
      <c r="N13" s="71">
        <v>47500</v>
      </c>
      <c r="O13" s="69"/>
      <c r="P13" s="72">
        <v>47500</v>
      </c>
      <c r="Q13" s="69">
        <v>569379</v>
      </c>
      <c r="R13" s="69">
        <v>20</v>
      </c>
    </row>
    <row r="14" spans="1:18" ht="105">
      <c r="A14" s="69">
        <v>9</v>
      </c>
      <c r="B14" s="40"/>
      <c r="C14" s="40" t="s">
        <v>152</v>
      </c>
      <c r="D14" s="40" t="s">
        <v>153</v>
      </c>
      <c r="E14" s="40" t="s">
        <v>154</v>
      </c>
      <c r="F14" s="40" t="s">
        <v>117</v>
      </c>
      <c r="G14" s="69" t="s">
        <v>118</v>
      </c>
      <c r="H14" s="69" t="s">
        <v>52</v>
      </c>
      <c r="I14" s="69" t="s">
        <v>6</v>
      </c>
      <c r="J14" s="40" t="s">
        <v>137</v>
      </c>
      <c r="K14" s="71">
        <v>100000</v>
      </c>
      <c r="L14" s="71">
        <v>90000</v>
      </c>
      <c r="M14" s="71" t="s">
        <v>128</v>
      </c>
      <c r="N14" s="71">
        <v>95000</v>
      </c>
      <c r="O14" s="69"/>
      <c r="P14" s="72">
        <v>95000</v>
      </c>
      <c r="Q14" s="69">
        <v>569380</v>
      </c>
      <c r="R14" s="69">
        <v>20</v>
      </c>
    </row>
    <row r="15" spans="1:18" ht="75">
      <c r="A15" s="69">
        <v>10</v>
      </c>
      <c r="B15" s="40"/>
      <c r="C15" s="40" t="s">
        <v>155</v>
      </c>
      <c r="D15" s="40" t="s">
        <v>130</v>
      </c>
      <c r="E15" s="40" t="s">
        <v>156</v>
      </c>
      <c r="F15" s="40" t="s">
        <v>117</v>
      </c>
      <c r="G15" s="69" t="s">
        <v>118</v>
      </c>
      <c r="H15" s="69" t="s">
        <v>52</v>
      </c>
      <c r="I15" s="69" t="s">
        <v>6</v>
      </c>
      <c r="J15" s="40" t="s">
        <v>137</v>
      </c>
      <c r="K15" s="71">
        <v>100000</v>
      </c>
      <c r="L15" s="71">
        <v>90000</v>
      </c>
      <c r="M15" s="71" t="s">
        <v>128</v>
      </c>
      <c r="N15" s="71">
        <v>95000</v>
      </c>
      <c r="O15" s="69"/>
      <c r="P15" s="72">
        <v>95000</v>
      </c>
      <c r="Q15" s="69">
        <v>569367</v>
      </c>
      <c r="R15" s="69">
        <v>20</v>
      </c>
    </row>
    <row r="16" spans="1:18" ht="105">
      <c r="A16" s="69">
        <v>11</v>
      </c>
      <c r="B16" s="40"/>
      <c r="C16" s="40" t="s">
        <v>157</v>
      </c>
      <c r="D16" s="40" t="s">
        <v>158</v>
      </c>
      <c r="E16" s="40" t="s">
        <v>159</v>
      </c>
      <c r="F16" s="40" t="s">
        <v>117</v>
      </c>
      <c r="G16" s="69" t="s">
        <v>118</v>
      </c>
      <c r="H16" s="69" t="s">
        <v>52</v>
      </c>
      <c r="I16" s="69" t="s">
        <v>6</v>
      </c>
      <c r="J16" s="40" t="s">
        <v>160</v>
      </c>
      <c r="K16" s="71">
        <v>50000</v>
      </c>
      <c r="L16" s="71">
        <v>45000</v>
      </c>
      <c r="M16" s="71" t="s">
        <v>161</v>
      </c>
      <c r="N16" s="71">
        <v>50000</v>
      </c>
      <c r="O16" s="69"/>
      <c r="P16" s="72">
        <v>47500</v>
      </c>
      <c r="Q16" s="69">
        <v>569369</v>
      </c>
      <c r="R16" s="69">
        <v>20</v>
      </c>
    </row>
    <row r="17" spans="11:14">
      <c r="K17">
        <f>SUM(K6:K16)</f>
        <v>800000</v>
      </c>
      <c r="L17">
        <f>SUM(L6:L16)</f>
        <v>720000</v>
      </c>
      <c r="N17">
        <f>SUM(N6:N16)</f>
        <v>762500</v>
      </c>
    </row>
    <row r="19" spans="11:14">
      <c r="L19" s="446">
        <f>L17/85*100</f>
        <v>847058.82352941169</v>
      </c>
    </row>
    <row r="20" spans="11:14">
      <c r="L20">
        <f>L19*0.85</f>
        <v>719999.99999999988</v>
      </c>
    </row>
    <row r="21" spans="11:14">
      <c r="L21" s="446">
        <f>L19*0.1</f>
        <v>84705.882352941175</v>
      </c>
    </row>
    <row r="22" spans="11:14">
      <c r="L22" s="446">
        <f>L21+L20</f>
        <v>804705.88235294109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"/>
  <sheetViews>
    <sheetView topLeftCell="A9" workbookViewId="0">
      <selection activeCell="P15" sqref="P15"/>
    </sheetView>
  </sheetViews>
  <sheetFormatPr defaultRowHeight="15"/>
  <sheetData>
    <row r="1" spans="1:18" ht="18.75">
      <c r="A1" s="576" t="s">
        <v>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</row>
    <row r="2" spans="1:18" ht="18.75">
      <c r="A2" s="576" t="s">
        <v>1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</row>
    <row r="3" spans="1:18" ht="18.75">
      <c r="A3" s="576" t="s">
        <v>98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</row>
    <row r="4" spans="1:18" ht="18.75">
      <c r="A4" s="626" t="s">
        <v>189</v>
      </c>
      <c r="B4" s="626"/>
      <c r="C4" s="626"/>
      <c r="D4" s="626"/>
      <c r="E4" s="626"/>
      <c r="F4" s="626"/>
      <c r="G4" s="626"/>
      <c r="H4" s="6"/>
      <c r="I4" s="7"/>
      <c r="J4" s="7"/>
      <c r="K4" s="7"/>
      <c r="L4" s="6"/>
      <c r="M4" s="7"/>
      <c r="N4" s="75"/>
      <c r="O4" s="6"/>
      <c r="P4" s="76"/>
      <c r="Q4" s="77"/>
      <c r="R4" s="78" t="s">
        <v>190</v>
      </c>
    </row>
    <row r="5" spans="1:18">
      <c r="A5" s="79"/>
      <c r="B5" s="79"/>
      <c r="C5" s="80"/>
      <c r="D5" s="79"/>
      <c r="E5" s="79"/>
      <c r="F5" s="79"/>
      <c r="G5" s="79"/>
      <c r="H5" s="79"/>
      <c r="I5" s="79"/>
      <c r="J5" s="79"/>
      <c r="K5" s="79"/>
      <c r="L5" s="79"/>
      <c r="M5" s="79"/>
      <c r="N5" s="81"/>
      <c r="O5" s="79"/>
      <c r="P5" s="81"/>
      <c r="Q5" s="627" t="s">
        <v>191</v>
      </c>
      <c r="R5" s="627"/>
    </row>
    <row r="6" spans="1:18">
      <c r="A6" s="625" t="s">
        <v>192</v>
      </c>
      <c r="B6" s="625"/>
      <c r="C6" s="80"/>
      <c r="D6" s="79"/>
      <c r="E6" s="79"/>
      <c r="F6" s="79"/>
      <c r="G6" s="79"/>
      <c r="H6" s="79"/>
      <c r="I6" s="79"/>
      <c r="J6" s="79"/>
      <c r="K6" s="79"/>
      <c r="L6" s="79"/>
      <c r="M6" s="79"/>
      <c r="N6" s="81"/>
      <c r="O6" s="79"/>
      <c r="P6" s="81"/>
      <c r="Q6" s="79"/>
      <c r="R6" s="79"/>
    </row>
    <row r="7" spans="1:18" ht="60">
      <c r="A7" s="69" t="s">
        <v>100</v>
      </c>
      <c r="B7" s="69" t="s">
        <v>101</v>
      </c>
      <c r="C7" s="82" t="s">
        <v>102</v>
      </c>
      <c r="D7" s="69" t="s">
        <v>103</v>
      </c>
      <c r="E7" s="69" t="s">
        <v>104</v>
      </c>
      <c r="F7" s="69" t="s">
        <v>9</v>
      </c>
      <c r="G7" s="69" t="s">
        <v>105</v>
      </c>
      <c r="H7" s="69" t="s">
        <v>106</v>
      </c>
      <c r="I7" s="69" t="s">
        <v>107</v>
      </c>
      <c r="J7" s="74" t="s">
        <v>193</v>
      </c>
      <c r="K7" s="74" t="s">
        <v>194</v>
      </c>
      <c r="L7" s="74" t="s">
        <v>195</v>
      </c>
      <c r="M7" s="74" t="s">
        <v>196</v>
      </c>
      <c r="N7" s="83" t="s">
        <v>197</v>
      </c>
      <c r="O7" s="74" t="s">
        <v>198</v>
      </c>
      <c r="P7" s="83" t="s">
        <v>112</v>
      </c>
      <c r="Q7" s="74" t="s">
        <v>111</v>
      </c>
      <c r="R7" s="74" t="s">
        <v>113</v>
      </c>
    </row>
    <row r="8" spans="1:18" ht="120">
      <c r="A8" s="40">
        <v>1</v>
      </c>
      <c r="B8" s="40"/>
      <c r="C8" s="70" t="s">
        <v>162</v>
      </c>
      <c r="D8" s="40" t="s">
        <v>163</v>
      </c>
      <c r="E8" s="40" t="s">
        <v>164</v>
      </c>
      <c r="F8" s="40" t="s">
        <v>117</v>
      </c>
      <c r="G8" s="40" t="s">
        <v>118</v>
      </c>
      <c r="H8" s="40" t="s">
        <v>165</v>
      </c>
      <c r="I8" s="40" t="s">
        <v>166</v>
      </c>
      <c r="J8" s="40" t="s">
        <v>167</v>
      </c>
      <c r="K8" s="40" t="s">
        <v>168</v>
      </c>
      <c r="L8" s="40" t="s">
        <v>169</v>
      </c>
      <c r="M8" s="40" t="s">
        <v>170</v>
      </c>
      <c r="N8" s="71">
        <v>50000</v>
      </c>
      <c r="O8" s="40" t="s">
        <v>171</v>
      </c>
      <c r="P8" s="71">
        <v>50000</v>
      </c>
      <c r="Q8" s="40" t="s">
        <v>171</v>
      </c>
      <c r="R8" s="40" t="s">
        <v>172</v>
      </c>
    </row>
    <row r="9" spans="1:18" ht="120">
      <c r="A9" s="40">
        <v>2</v>
      </c>
      <c r="B9" s="40"/>
      <c r="C9" s="40" t="s">
        <v>173</v>
      </c>
      <c r="D9" s="40" t="s">
        <v>174</v>
      </c>
      <c r="E9" s="40" t="s">
        <v>175</v>
      </c>
      <c r="F9" s="40" t="s">
        <v>117</v>
      </c>
      <c r="G9" s="40" t="s">
        <v>118</v>
      </c>
      <c r="H9" s="40" t="s">
        <v>165</v>
      </c>
      <c r="I9" s="40" t="s">
        <v>176</v>
      </c>
      <c r="J9" s="40" t="s">
        <v>177</v>
      </c>
      <c r="K9" s="40" t="s">
        <v>177</v>
      </c>
      <c r="L9" s="40" t="s">
        <v>178</v>
      </c>
      <c r="M9" s="40" t="s">
        <v>170</v>
      </c>
      <c r="N9" s="71">
        <v>50000</v>
      </c>
      <c r="O9" s="40" t="s">
        <v>179</v>
      </c>
      <c r="P9" s="71">
        <v>50000</v>
      </c>
      <c r="Q9" s="40" t="s">
        <v>179</v>
      </c>
      <c r="R9" s="40" t="s">
        <v>172</v>
      </c>
    </row>
    <row r="10" spans="1:18" ht="150">
      <c r="A10" s="40">
        <v>3</v>
      </c>
      <c r="B10" s="40"/>
      <c r="C10" s="73" t="s">
        <v>180</v>
      </c>
      <c r="D10" s="74" t="s">
        <v>181</v>
      </c>
      <c r="E10" s="74" t="s">
        <v>182</v>
      </c>
      <c r="F10" s="74" t="s">
        <v>117</v>
      </c>
      <c r="G10" s="74" t="s">
        <v>118</v>
      </c>
      <c r="H10" s="74" t="s">
        <v>183</v>
      </c>
      <c r="I10" s="74" t="s">
        <v>166</v>
      </c>
      <c r="J10" s="74" t="s">
        <v>184</v>
      </c>
      <c r="K10" s="74" t="s">
        <v>185</v>
      </c>
      <c r="L10" s="74" t="s">
        <v>186</v>
      </c>
      <c r="M10" s="74" t="s">
        <v>187</v>
      </c>
      <c r="N10" s="71">
        <v>50000</v>
      </c>
      <c r="O10" s="40" t="s">
        <v>188</v>
      </c>
      <c r="P10" s="71">
        <v>50000</v>
      </c>
      <c r="Q10" s="40" t="s">
        <v>188</v>
      </c>
      <c r="R10" s="40" t="s">
        <v>172</v>
      </c>
    </row>
    <row r="11" spans="1:18">
      <c r="P11">
        <f>SUM(P8:P10)</f>
        <v>150000</v>
      </c>
    </row>
    <row r="13" spans="1:18">
      <c r="P13">
        <f>P11*0.05</f>
        <v>7500</v>
      </c>
    </row>
    <row r="14" spans="1:18">
      <c r="P14">
        <f>P11-P13</f>
        <v>142500</v>
      </c>
    </row>
  </sheetData>
  <mergeCells count="6">
    <mergeCell ref="A6:B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8"/>
  <sheetViews>
    <sheetView topLeftCell="A14" workbookViewId="0">
      <selection activeCell="K18" sqref="K18"/>
    </sheetView>
  </sheetViews>
  <sheetFormatPr defaultRowHeight="15"/>
  <sheetData>
    <row r="1" spans="1:18" ht="18.75">
      <c r="A1" s="576" t="s">
        <v>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</row>
    <row r="2" spans="1:18" ht="18.75">
      <c r="A2" s="576" t="s">
        <v>1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</row>
    <row r="3" spans="1:18" ht="18.75">
      <c r="A3" s="576" t="s">
        <v>98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</row>
    <row r="4" spans="1:18" ht="18.75">
      <c r="A4" s="626" t="s">
        <v>233</v>
      </c>
      <c r="B4" s="626"/>
      <c r="C4" s="626"/>
      <c r="D4" s="626"/>
      <c r="E4" s="626"/>
      <c r="F4" s="626"/>
      <c r="G4" s="626"/>
      <c r="H4" s="94"/>
      <c r="I4" s="94"/>
      <c r="J4" s="7"/>
      <c r="K4" s="75"/>
      <c r="L4" s="95"/>
      <c r="M4" s="96"/>
      <c r="N4" s="96"/>
      <c r="O4" s="97"/>
      <c r="P4" s="9"/>
      <c r="Q4" s="9"/>
      <c r="R4" s="10" t="s">
        <v>190</v>
      </c>
    </row>
    <row r="5" spans="1:18" ht="22.5">
      <c r="A5" s="98"/>
      <c r="B5" s="98"/>
      <c r="C5" s="98"/>
      <c r="D5" s="98"/>
      <c r="E5" s="98"/>
      <c r="F5" s="99"/>
      <c r="G5" s="99"/>
      <c r="H5" s="99"/>
      <c r="I5" s="99"/>
      <c r="J5" s="100"/>
      <c r="K5" s="81"/>
      <c r="L5" s="81"/>
      <c r="M5" s="101"/>
      <c r="N5" s="101"/>
      <c r="O5" s="102"/>
      <c r="P5" s="102"/>
      <c r="Q5" s="102" t="s">
        <v>234</v>
      </c>
      <c r="R5" s="103"/>
    </row>
    <row r="6" spans="1:18" ht="22.5">
      <c r="A6" s="625" t="s">
        <v>192</v>
      </c>
      <c r="B6" s="625"/>
      <c r="C6" s="98"/>
      <c r="D6" s="98"/>
      <c r="E6" s="98"/>
      <c r="F6" s="99"/>
      <c r="G6" s="99"/>
      <c r="H6" s="99"/>
      <c r="I6" s="99"/>
      <c r="J6" s="100"/>
      <c r="K6" s="81"/>
      <c r="L6" s="81"/>
      <c r="M6" s="101"/>
      <c r="N6" s="101"/>
      <c r="O6" s="102"/>
      <c r="P6" s="102"/>
      <c r="Q6" s="102" t="s">
        <v>235</v>
      </c>
      <c r="R6" s="103"/>
    </row>
    <row r="7" spans="1:18" ht="60">
      <c r="A7" s="70" t="s">
        <v>100</v>
      </c>
      <c r="B7" s="70" t="s">
        <v>101</v>
      </c>
      <c r="C7" s="70" t="s">
        <v>102</v>
      </c>
      <c r="D7" s="70" t="s">
        <v>103</v>
      </c>
      <c r="E7" s="70" t="s">
        <v>104</v>
      </c>
      <c r="F7" s="89" t="s">
        <v>9</v>
      </c>
      <c r="G7" s="89" t="s">
        <v>105</v>
      </c>
      <c r="H7" s="89" t="s">
        <v>106</v>
      </c>
      <c r="I7" s="89" t="s">
        <v>107</v>
      </c>
      <c r="J7" s="40" t="s">
        <v>108</v>
      </c>
      <c r="K7" s="104" t="s">
        <v>109</v>
      </c>
      <c r="L7" s="71" t="s">
        <v>110</v>
      </c>
      <c r="M7" s="71" t="s">
        <v>111</v>
      </c>
      <c r="N7" s="71" t="s">
        <v>112</v>
      </c>
      <c r="O7" s="40" t="s">
        <v>113</v>
      </c>
      <c r="P7" s="40" t="s">
        <v>112</v>
      </c>
      <c r="Q7" s="40" t="s">
        <v>111</v>
      </c>
      <c r="R7" s="69" t="s">
        <v>113</v>
      </c>
    </row>
    <row r="8" spans="1:18" ht="157.5">
      <c r="A8" s="33">
        <v>1</v>
      </c>
      <c r="B8" s="84"/>
      <c r="C8" s="84" t="s">
        <v>199</v>
      </c>
      <c r="D8" s="84" t="s">
        <v>200</v>
      </c>
      <c r="E8" s="84" t="s">
        <v>201</v>
      </c>
      <c r="F8" s="84" t="s">
        <v>117</v>
      </c>
      <c r="G8" s="84" t="s">
        <v>118</v>
      </c>
      <c r="H8" s="84" t="s">
        <v>52</v>
      </c>
      <c r="I8" s="84" t="s">
        <v>6</v>
      </c>
      <c r="J8" s="84" t="s">
        <v>202</v>
      </c>
      <c r="K8" s="85">
        <v>50000</v>
      </c>
      <c r="L8" s="85">
        <v>45000</v>
      </c>
      <c r="M8" s="86" t="s">
        <v>203</v>
      </c>
      <c r="N8" s="87">
        <v>47500</v>
      </c>
      <c r="O8" s="86">
        <v>20</v>
      </c>
      <c r="P8" s="87">
        <v>47500</v>
      </c>
      <c r="Q8" s="86" t="s">
        <v>203</v>
      </c>
      <c r="R8" s="86">
        <v>20</v>
      </c>
    </row>
    <row r="9" spans="1:18" ht="126">
      <c r="A9" s="33">
        <v>2</v>
      </c>
      <c r="B9" s="84"/>
      <c r="C9" s="84" t="s">
        <v>204</v>
      </c>
      <c r="D9" s="84" t="s">
        <v>205</v>
      </c>
      <c r="E9" s="84" t="s">
        <v>206</v>
      </c>
      <c r="F9" s="84" t="s">
        <v>117</v>
      </c>
      <c r="G9" s="84" t="s">
        <v>118</v>
      </c>
      <c r="H9" s="84" t="s">
        <v>52</v>
      </c>
      <c r="I9" s="84" t="s">
        <v>5</v>
      </c>
      <c r="J9" s="84" t="s">
        <v>202</v>
      </c>
      <c r="K9" s="85">
        <v>100000</v>
      </c>
      <c r="L9" s="85">
        <v>90000</v>
      </c>
      <c r="M9" s="86" t="s">
        <v>207</v>
      </c>
      <c r="N9" s="87">
        <v>95000</v>
      </c>
      <c r="O9" s="86">
        <v>20</v>
      </c>
      <c r="P9" s="87">
        <v>95000</v>
      </c>
      <c r="Q9" s="86" t="s">
        <v>207</v>
      </c>
      <c r="R9" s="86">
        <v>20</v>
      </c>
    </row>
    <row r="10" spans="1:18" ht="94.5">
      <c r="A10" s="33">
        <v>3</v>
      </c>
      <c r="B10" s="84"/>
      <c r="C10" s="84" t="s">
        <v>208</v>
      </c>
      <c r="D10" s="84" t="s">
        <v>209</v>
      </c>
      <c r="E10" s="84" t="s">
        <v>210</v>
      </c>
      <c r="F10" s="84" t="s">
        <v>117</v>
      </c>
      <c r="G10" s="84" t="s">
        <v>118</v>
      </c>
      <c r="H10" s="84" t="s">
        <v>52</v>
      </c>
      <c r="I10" s="84" t="s">
        <v>6</v>
      </c>
      <c r="J10" s="84" t="s">
        <v>202</v>
      </c>
      <c r="K10" s="85">
        <v>50000</v>
      </c>
      <c r="L10" s="85">
        <v>45000</v>
      </c>
      <c r="M10" s="86" t="s">
        <v>211</v>
      </c>
      <c r="N10" s="87">
        <v>47500</v>
      </c>
      <c r="O10" s="86">
        <v>20</v>
      </c>
      <c r="P10" s="87">
        <v>47500</v>
      </c>
      <c r="Q10" s="86" t="s">
        <v>211</v>
      </c>
      <c r="R10" s="86">
        <v>20</v>
      </c>
    </row>
    <row r="11" spans="1:18" ht="110.25">
      <c r="A11" s="33">
        <v>4</v>
      </c>
      <c r="B11" s="84"/>
      <c r="C11" s="84" t="s">
        <v>212</v>
      </c>
      <c r="D11" s="84" t="s">
        <v>213</v>
      </c>
      <c r="E11" s="84" t="s">
        <v>214</v>
      </c>
      <c r="F11" s="84" t="s">
        <v>117</v>
      </c>
      <c r="G11" s="84" t="s">
        <v>118</v>
      </c>
      <c r="H11" s="84" t="s">
        <v>52</v>
      </c>
      <c r="I11" s="84" t="s">
        <v>6</v>
      </c>
      <c r="J11" s="84" t="s">
        <v>202</v>
      </c>
      <c r="K11" s="85">
        <v>50000</v>
      </c>
      <c r="L11" s="85">
        <v>45000</v>
      </c>
      <c r="M11" s="86" t="s">
        <v>215</v>
      </c>
      <c r="N11" s="87">
        <v>47500</v>
      </c>
      <c r="O11" s="86">
        <v>20</v>
      </c>
      <c r="P11" s="87">
        <v>47500</v>
      </c>
      <c r="Q11" s="86" t="s">
        <v>215</v>
      </c>
      <c r="R11" s="86">
        <v>20</v>
      </c>
    </row>
    <row r="12" spans="1:18" ht="110.25">
      <c r="A12" s="33">
        <v>5</v>
      </c>
      <c r="B12" s="84"/>
      <c r="C12" s="84" t="s">
        <v>216</v>
      </c>
      <c r="D12" s="84" t="s">
        <v>213</v>
      </c>
      <c r="E12" s="84" t="s">
        <v>214</v>
      </c>
      <c r="F12" s="84" t="s">
        <v>117</v>
      </c>
      <c r="G12" s="84" t="s">
        <v>118</v>
      </c>
      <c r="H12" s="84" t="s">
        <v>52</v>
      </c>
      <c r="I12" s="84" t="s">
        <v>6</v>
      </c>
      <c r="J12" s="84" t="s">
        <v>217</v>
      </c>
      <c r="K12" s="85">
        <v>50000</v>
      </c>
      <c r="L12" s="85">
        <v>45000</v>
      </c>
      <c r="M12" s="86" t="s">
        <v>215</v>
      </c>
      <c r="N12" s="87">
        <v>47500</v>
      </c>
      <c r="O12" s="86">
        <v>20</v>
      </c>
      <c r="P12" s="87">
        <v>47500</v>
      </c>
      <c r="Q12" s="86" t="s">
        <v>215</v>
      </c>
      <c r="R12" s="86">
        <v>20</v>
      </c>
    </row>
    <row r="13" spans="1:18" ht="126">
      <c r="A13" s="33">
        <v>6</v>
      </c>
      <c r="B13" s="84"/>
      <c r="C13" s="84" t="s">
        <v>218</v>
      </c>
      <c r="D13" s="84" t="s">
        <v>219</v>
      </c>
      <c r="E13" s="84" t="s">
        <v>220</v>
      </c>
      <c r="F13" s="84" t="s">
        <v>117</v>
      </c>
      <c r="G13" s="84" t="s">
        <v>118</v>
      </c>
      <c r="H13" s="84" t="s">
        <v>52</v>
      </c>
      <c r="I13" s="84" t="s">
        <v>6</v>
      </c>
      <c r="J13" s="84" t="s">
        <v>221</v>
      </c>
      <c r="K13" s="85">
        <v>50000</v>
      </c>
      <c r="L13" s="85">
        <v>45000</v>
      </c>
      <c r="M13" s="86" t="s">
        <v>215</v>
      </c>
      <c r="N13" s="87">
        <v>47500</v>
      </c>
      <c r="O13" s="86">
        <v>20</v>
      </c>
      <c r="P13" s="87">
        <v>47500</v>
      </c>
      <c r="Q13" s="86" t="s">
        <v>215</v>
      </c>
      <c r="R13" s="86">
        <v>20</v>
      </c>
    </row>
    <row r="14" spans="1:18" ht="126">
      <c r="A14" s="33">
        <v>7</v>
      </c>
      <c r="B14" s="84"/>
      <c r="C14" s="84" t="s">
        <v>222</v>
      </c>
      <c r="D14" s="84" t="s">
        <v>219</v>
      </c>
      <c r="E14" s="84" t="s">
        <v>223</v>
      </c>
      <c r="F14" s="84" t="s">
        <v>117</v>
      </c>
      <c r="G14" s="84" t="s">
        <v>118</v>
      </c>
      <c r="H14" s="84" t="s">
        <v>52</v>
      </c>
      <c r="I14" s="84" t="s">
        <v>6</v>
      </c>
      <c r="J14" s="84" t="s">
        <v>217</v>
      </c>
      <c r="K14" s="85">
        <v>50000</v>
      </c>
      <c r="L14" s="85">
        <v>45000</v>
      </c>
      <c r="M14" s="86" t="s">
        <v>215</v>
      </c>
      <c r="N14" s="87">
        <v>47500</v>
      </c>
      <c r="O14" s="86">
        <v>20</v>
      </c>
      <c r="P14" s="87">
        <v>47500</v>
      </c>
      <c r="Q14" s="86" t="s">
        <v>215</v>
      </c>
      <c r="R14" s="86">
        <v>20</v>
      </c>
    </row>
    <row r="15" spans="1:18" ht="63.75">
      <c r="A15" s="33">
        <v>8</v>
      </c>
      <c r="B15" s="70"/>
      <c r="C15" s="88" t="s">
        <v>224</v>
      </c>
      <c r="D15" s="88" t="s">
        <v>225</v>
      </c>
      <c r="E15" s="89" t="s">
        <v>226</v>
      </c>
      <c r="F15" s="88" t="s">
        <v>117</v>
      </c>
      <c r="G15" s="90" t="s">
        <v>118</v>
      </c>
      <c r="H15" s="91" t="s">
        <v>52</v>
      </c>
      <c r="I15" s="91" t="s">
        <v>6</v>
      </c>
      <c r="J15" s="88" t="s">
        <v>227</v>
      </c>
      <c r="K15" s="90">
        <v>50000</v>
      </c>
      <c r="L15" s="90">
        <v>45000</v>
      </c>
      <c r="M15" s="92" t="s">
        <v>228</v>
      </c>
      <c r="N15" s="92">
        <v>47500</v>
      </c>
      <c r="O15" s="93">
        <v>20</v>
      </c>
      <c r="P15" s="92">
        <v>47500</v>
      </c>
      <c r="Q15" s="92" t="s">
        <v>228</v>
      </c>
      <c r="R15" s="92">
        <v>20</v>
      </c>
    </row>
    <row r="16" spans="1:18" ht="89.25">
      <c r="A16" s="33">
        <v>9</v>
      </c>
      <c r="B16" s="70"/>
      <c r="C16" s="88" t="s">
        <v>229</v>
      </c>
      <c r="D16" s="88" t="s">
        <v>230</v>
      </c>
      <c r="E16" s="89" t="s">
        <v>231</v>
      </c>
      <c r="F16" s="88" t="s">
        <v>117</v>
      </c>
      <c r="G16" s="90" t="s">
        <v>118</v>
      </c>
      <c r="H16" s="91" t="s">
        <v>52</v>
      </c>
      <c r="I16" s="91" t="s">
        <v>6</v>
      </c>
      <c r="J16" s="88" t="s">
        <v>119</v>
      </c>
      <c r="K16" s="90">
        <v>50000</v>
      </c>
      <c r="L16" s="90">
        <v>45000</v>
      </c>
      <c r="M16" s="92" t="s">
        <v>232</v>
      </c>
      <c r="N16" s="92">
        <v>47500</v>
      </c>
      <c r="O16" s="93">
        <v>20</v>
      </c>
      <c r="P16" s="92">
        <v>47500</v>
      </c>
      <c r="Q16" s="92" t="s">
        <v>232</v>
      </c>
      <c r="R16" s="92">
        <v>20</v>
      </c>
    </row>
    <row r="17" spans="11:14">
      <c r="K17">
        <f>SUM(K8:K16)</f>
        <v>500000</v>
      </c>
      <c r="L17">
        <f>SUM(L8:L16)</f>
        <v>450000</v>
      </c>
      <c r="N17">
        <f>SUM(N8:N16)</f>
        <v>475000</v>
      </c>
    </row>
    <row r="18" spans="11:14">
      <c r="K18">
        <f>K17*0.95</f>
        <v>475000</v>
      </c>
    </row>
  </sheetData>
  <mergeCells count="5">
    <mergeCell ref="A1:R1"/>
    <mergeCell ref="A2:R2"/>
    <mergeCell ref="A3:R3"/>
    <mergeCell ref="A4:G4"/>
    <mergeCell ref="A6:B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8"/>
  <sheetViews>
    <sheetView topLeftCell="A14" workbookViewId="0">
      <selection activeCell="P19" sqref="P19"/>
    </sheetView>
  </sheetViews>
  <sheetFormatPr defaultRowHeight="15"/>
  <sheetData>
    <row r="1" spans="1:19" ht="18.75">
      <c r="A1" s="576" t="s">
        <v>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110"/>
    </row>
    <row r="2" spans="1:19" ht="18.75">
      <c r="A2" s="576" t="s">
        <v>1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110"/>
    </row>
    <row r="3" spans="1:19" ht="18.75">
      <c r="A3" s="576" t="s">
        <v>98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110"/>
    </row>
    <row r="4" spans="1:19" ht="18.75">
      <c r="A4" s="626" t="s">
        <v>189</v>
      </c>
      <c r="B4" s="626"/>
      <c r="C4" s="626"/>
      <c r="D4" s="626"/>
      <c r="E4" s="626"/>
      <c r="F4" s="626"/>
      <c r="G4" s="626"/>
      <c r="H4" s="7"/>
      <c r="I4" s="7"/>
      <c r="J4" s="628" t="s">
        <v>284</v>
      </c>
      <c r="K4" s="628"/>
      <c r="L4" s="6"/>
      <c r="M4" s="7"/>
      <c r="N4" s="75"/>
      <c r="O4" s="7"/>
      <c r="P4" s="76"/>
      <c r="Q4" s="111"/>
      <c r="R4" s="78" t="s">
        <v>190</v>
      </c>
      <c r="S4" s="110"/>
    </row>
    <row r="5" spans="1:19" ht="15.75">
      <c r="A5" s="79"/>
      <c r="B5" s="79"/>
      <c r="C5" s="80"/>
      <c r="D5" s="79"/>
      <c r="E5" s="79"/>
      <c r="F5" s="112"/>
      <c r="G5" s="113"/>
      <c r="H5" s="114"/>
      <c r="I5" s="115"/>
      <c r="J5" s="628"/>
      <c r="K5" s="628"/>
      <c r="L5" s="79"/>
      <c r="M5" s="79"/>
      <c r="N5" s="81"/>
      <c r="O5" s="112"/>
      <c r="P5" s="81"/>
      <c r="Q5" s="627" t="s">
        <v>191</v>
      </c>
      <c r="R5" s="627"/>
      <c r="S5" s="110"/>
    </row>
    <row r="6" spans="1:19">
      <c r="A6" s="625" t="s">
        <v>192</v>
      </c>
      <c r="B6" s="625"/>
      <c r="C6" s="80"/>
      <c r="D6" s="79"/>
      <c r="E6" s="79"/>
      <c r="F6" s="112"/>
      <c r="G6" s="112"/>
      <c r="H6" s="112"/>
      <c r="I6" s="112"/>
      <c r="J6" s="79"/>
      <c r="K6" s="79"/>
      <c r="L6" s="79"/>
      <c r="M6" s="79"/>
      <c r="N6" s="81"/>
      <c r="O6" s="112"/>
      <c r="P6" s="81"/>
      <c r="Q6" s="112"/>
      <c r="R6" s="79"/>
      <c r="S6" s="110"/>
    </row>
    <row r="7" spans="1:19" ht="60">
      <c r="A7" s="116" t="s">
        <v>100</v>
      </c>
      <c r="B7" s="116" t="s">
        <v>101</v>
      </c>
      <c r="C7" s="117" t="s">
        <v>102</v>
      </c>
      <c r="D7" s="116" t="s">
        <v>103</v>
      </c>
      <c r="E7" s="116" t="s">
        <v>104</v>
      </c>
      <c r="F7" s="69" t="s">
        <v>9</v>
      </c>
      <c r="G7" s="69" t="s">
        <v>105</v>
      </c>
      <c r="H7" s="69" t="s">
        <v>106</v>
      </c>
      <c r="I7" s="105" t="s">
        <v>107</v>
      </c>
      <c r="J7" s="118" t="s">
        <v>193</v>
      </c>
      <c r="K7" s="118" t="s">
        <v>194</v>
      </c>
      <c r="L7" s="118" t="s">
        <v>195</v>
      </c>
      <c r="M7" s="118" t="s">
        <v>196</v>
      </c>
      <c r="N7" s="119" t="s">
        <v>197</v>
      </c>
      <c r="O7" s="120" t="s">
        <v>198</v>
      </c>
      <c r="P7" s="119" t="s">
        <v>112</v>
      </c>
      <c r="Q7" s="120" t="s">
        <v>111</v>
      </c>
      <c r="R7" s="121" t="s">
        <v>113</v>
      </c>
      <c r="S7" s="11" t="s">
        <v>109</v>
      </c>
    </row>
    <row r="8" spans="1:19" ht="204.75">
      <c r="A8" s="70">
        <v>1</v>
      </c>
      <c r="B8" s="88"/>
      <c r="C8" s="88" t="s">
        <v>236</v>
      </c>
      <c r="D8" s="88" t="s">
        <v>237</v>
      </c>
      <c r="E8" s="88" t="s">
        <v>238</v>
      </c>
      <c r="F8" s="90" t="s">
        <v>117</v>
      </c>
      <c r="G8" s="90" t="s">
        <v>118</v>
      </c>
      <c r="H8" s="90" t="s">
        <v>52</v>
      </c>
      <c r="I8" s="90" t="s">
        <v>6</v>
      </c>
      <c r="J8" s="88" t="s">
        <v>239</v>
      </c>
      <c r="K8" s="89" t="s">
        <v>185</v>
      </c>
      <c r="L8" s="88" t="s">
        <v>186</v>
      </c>
      <c r="M8" s="90" t="s">
        <v>187</v>
      </c>
      <c r="N8" s="88">
        <v>50000</v>
      </c>
      <c r="O8" s="105" t="s">
        <v>240</v>
      </c>
      <c r="P8" s="88">
        <v>50000</v>
      </c>
      <c r="Q8" s="106" t="s">
        <v>241</v>
      </c>
      <c r="R8" s="107" t="s">
        <v>172</v>
      </c>
      <c r="S8" s="88">
        <v>50000</v>
      </c>
    </row>
    <row r="9" spans="1:19" ht="204.75">
      <c r="A9" s="70">
        <v>2</v>
      </c>
      <c r="B9" s="88"/>
      <c r="C9" s="88" t="s">
        <v>242</v>
      </c>
      <c r="D9" s="88" t="s">
        <v>243</v>
      </c>
      <c r="E9" s="88" t="s">
        <v>244</v>
      </c>
      <c r="F9" s="90" t="s">
        <v>117</v>
      </c>
      <c r="G9" s="90" t="s">
        <v>118</v>
      </c>
      <c r="H9" s="90" t="s">
        <v>52</v>
      </c>
      <c r="I9" s="90" t="s">
        <v>6</v>
      </c>
      <c r="J9" s="88" t="s">
        <v>239</v>
      </c>
      <c r="K9" s="89" t="s">
        <v>185</v>
      </c>
      <c r="L9" s="88" t="s">
        <v>186</v>
      </c>
      <c r="M9" s="90" t="s">
        <v>187</v>
      </c>
      <c r="N9" s="88">
        <v>50000</v>
      </c>
      <c r="O9" s="105" t="s">
        <v>240</v>
      </c>
      <c r="P9" s="88">
        <v>50000</v>
      </c>
      <c r="Q9" s="106" t="s">
        <v>241</v>
      </c>
      <c r="R9" s="107" t="s">
        <v>172</v>
      </c>
      <c r="S9" s="88">
        <v>50000</v>
      </c>
    </row>
    <row r="10" spans="1:19" ht="141.75">
      <c r="A10" s="70">
        <v>3</v>
      </c>
      <c r="B10" s="88"/>
      <c r="C10" s="88" t="s">
        <v>245</v>
      </c>
      <c r="D10" s="88" t="s">
        <v>246</v>
      </c>
      <c r="E10" s="88" t="s">
        <v>247</v>
      </c>
      <c r="F10" s="90" t="s">
        <v>117</v>
      </c>
      <c r="G10" s="90" t="s">
        <v>118</v>
      </c>
      <c r="H10" s="90" t="s">
        <v>52</v>
      </c>
      <c r="I10" s="90" t="s">
        <v>5</v>
      </c>
      <c r="J10" s="88" t="s">
        <v>248</v>
      </c>
      <c r="K10" s="89" t="s">
        <v>249</v>
      </c>
      <c r="L10" s="88" t="s">
        <v>178</v>
      </c>
      <c r="M10" s="90" t="s">
        <v>250</v>
      </c>
      <c r="N10" s="88">
        <v>50000</v>
      </c>
      <c r="O10" s="105" t="s">
        <v>251</v>
      </c>
      <c r="P10" s="88">
        <v>50000</v>
      </c>
      <c r="Q10" s="105" t="s">
        <v>252</v>
      </c>
      <c r="R10" s="107" t="s">
        <v>172</v>
      </c>
      <c r="S10" s="88">
        <v>50000</v>
      </c>
    </row>
    <row r="11" spans="1:19" ht="204.75">
      <c r="A11" s="70">
        <v>4</v>
      </c>
      <c r="B11" s="88"/>
      <c r="C11" s="88" t="s">
        <v>253</v>
      </c>
      <c r="D11" s="88" t="s">
        <v>254</v>
      </c>
      <c r="E11" s="88" t="s">
        <v>255</v>
      </c>
      <c r="F11" s="90" t="s">
        <v>117</v>
      </c>
      <c r="G11" s="90" t="s">
        <v>118</v>
      </c>
      <c r="H11" s="90" t="s">
        <v>52</v>
      </c>
      <c r="I11" s="90" t="s">
        <v>6</v>
      </c>
      <c r="J11" s="88" t="s">
        <v>239</v>
      </c>
      <c r="K11" s="89" t="s">
        <v>185</v>
      </c>
      <c r="L11" s="88" t="s">
        <v>186</v>
      </c>
      <c r="M11" s="90" t="s">
        <v>187</v>
      </c>
      <c r="N11" s="88">
        <v>45000</v>
      </c>
      <c r="O11" s="105" t="s">
        <v>251</v>
      </c>
      <c r="P11" s="88">
        <v>45000</v>
      </c>
      <c r="Q11" s="106" t="s">
        <v>256</v>
      </c>
      <c r="R11" s="107" t="s">
        <v>172</v>
      </c>
      <c r="S11" s="88">
        <v>45000</v>
      </c>
    </row>
    <row r="12" spans="1:19" ht="204.75">
      <c r="A12" s="70">
        <v>5</v>
      </c>
      <c r="B12" s="88"/>
      <c r="C12" s="88" t="s">
        <v>257</v>
      </c>
      <c r="D12" s="88" t="s">
        <v>258</v>
      </c>
      <c r="E12" s="88" t="s">
        <v>259</v>
      </c>
      <c r="F12" s="90" t="s">
        <v>117</v>
      </c>
      <c r="G12" s="90" t="s">
        <v>118</v>
      </c>
      <c r="H12" s="90" t="s">
        <v>67</v>
      </c>
      <c r="I12" s="90" t="s">
        <v>6</v>
      </c>
      <c r="J12" s="88" t="s">
        <v>239</v>
      </c>
      <c r="K12" s="89" t="s">
        <v>185</v>
      </c>
      <c r="L12" s="88" t="s">
        <v>186</v>
      </c>
      <c r="M12" s="90" t="s">
        <v>187</v>
      </c>
      <c r="N12" s="88">
        <v>45000</v>
      </c>
      <c r="O12" s="105" t="s">
        <v>251</v>
      </c>
      <c r="P12" s="88">
        <v>45000</v>
      </c>
      <c r="Q12" s="106" t="s">
        <v>260</v>
      </c>
      <c r="R12" s="107" t="s">
        <v>172</v>
      </c>
      <c r="S12" s="88">
        <v>45000</v>
      </c>
    </row>
    <row r="13" spans="1:19" ht="110.25">
      <c r="A13" s="70">
        <v>6</v>
      </c>
      <c r="B13" s="40"/>
      <c r="C13" s="88" t="s">
        <v>261</v>
      </c>
      <c r="D13" s="88" t="s">
        <v>262</v>
      </c>
      <c r="E13" s="88" t="s">
        <v>263</v>
      </c>
      <c r="F13" s="90" t="s">
        <v>117</v>
      </c>
      <c r="G13" s="90" t="s">
        <v>118</v>
      </c>
      <c r="H13" s="108" t="s">
        <v>52</v>
      </c>
      <c r="I13" s="108" t="s">
        <v>6</v>
      </c>
      <c r="J13" s="88" t="s">
        <v>264</v>
      </c>
      <c r="K13" s="88" t="s">
        <v>265</v>
      </c>
      <c r="L13" s="88" t="s">
        <v>266</v>
      </c>
      <c r="M13" s="69" t="s">
        <v>170</v>
      </c>
      <c r="N13" s="90">
        <v>47500</v>
      </c>
      <c r="O13" s="106" t="s">
        <v>267</v>
      </c>
      <c r="P13" s="90">
        <v>45000</v>
      </c>
      <c r="Q13" s="106" t="s">
        <v>268</v>
      </c>
      <c r="R13" s="109" t="s">
        <v>269</v>
      </c>
      <c r="S13" s="90">
        <v>45000</v>
      </c>
    </row>
    <row r="14" spans="1:19" ht="110.25">
      <c r="A14" s="70">
        <v>7</v>
      </c>
      <c r="B14" s="40"/>
      <c r="C14" s="88" t="s">
        <v>270</v>
      </c>
      <c r="D14" s="88" t="s">
        <v>271</v>
      </c>
      <c r="E14" s="88" t="s">
        <v>272</v>
      </c>
      <c r="F14" s="90" t="s">
        <v>117</v>
      </c>
      <c r="G14" s="90" t="s">
        <v>118</v>
      </c>
      <c r="H14" s="108" t="s">
        <v>52</v>
      </c>
      <c r="I14" s="108" t="s">
        <v>6</v>
      </c>
      <c r="J14" s="88" t="s">
        <v>273</v>
      </c>
      <c r="K14" s="88" t="s">
        <v>274</v>
      </c>
      <c r="L14" s="88" t="s">
        <v>275</v>
      </c>
      <c r="M14" s="69" t="s">
        <v>276</v>
      </c>
      <c r="N14" s="90">
        <v>40850</v>
      </c>
      <c r="O14" s="106" t="s">
        <v>267</v>
      </c>
      <c r="P14" s="90">
        <v>38700</v>
      </c>
      <c r="Q14" s="106" t="s">
        <v>268</v>
      </c>
      <c r="R14" s="109" t="s">
        <v>269</v>
      </c>
      <c r="S14" s="90">
        <v>38700</v>
      </c>
    </row>
    <row r="15" spans="1:19" ht="114.75">
      <c r="A15" s="70">
        <v>8</v>
      </c>
      <c r="B15" s="40"/>
      <c r="C15" s="88" t="s">
        <v>277</v>
      </c>
      <c r="D15" s="88" t="s">
        <v>278</v>
      </c>
      <c r="E15" s="89" t="s">
        <v>279</v>
      </c>
      <c r="F15" s="90" t="s">
        <v>117</v>
      </c>
      <c r="G15" s="90" t="s">
        <v>118</v>
      </c>
      <c r="H15" s="108" t="s">
        <v>52</v>
      </c>
      <c r="I15" s="90" t="s">
        <v>5</v>
      </c>
      <c r="J15" s="88" t="s">
        <v>280</v>
      </c>
      <c r="K15" s="89" t="s">
        <v>281</v>
      </c>
      <c r="L15" s="88" t="s">
        <v>282</v>
      </c>
      <c r="M15" s="69" t="s">
        <v>283</v>
      </c>
      <c r="N15" s="90">
        <v>47500</v>
      </c>
      <c r="O15" s="106" t="s">
        <v>267</v>
      </c>
      <c r="P15" s="90">
        <v>45000</v>
      </c>
      <c r="Q15" s="105" t="s">
        <v>232</v>
      </c>
      <c r="R15" s="109" t="s">
        <v>269</v>
      </c>
      <c r="S15" s="90">
        <v>45000</v>
      </c>
    </row>
    <row r="16" spans="1:19">
      <c r="P16">
        <f>SUM(P8:P15)</f>
        <v>368700</v>
      </c>
      <c r="S16">
        <f>SUM(S8:S15)</f>
        <v>368700</v>
      </c>
    </row>
    <row r="17" spans="16:16">
      <c r="P17">
        <f>P16*0.05</f>
        <v>18435</v>
      </c>
    </row>
    <row r="18" spans="16:16">
      <c r="P18">
        <f>P16-P17</f>
        <v>350265</v>
      </c>
    </row>
  </sheetData>
  <mergeCells count="7">
    <mergeCell ref="A6:B6"/>
    <mergeCell ref="A1:R1"/>
    <mergeCell ref="A2:R2"/>
    <mergeCell ref="A3:R3"/>
    <mergeCell ref="A4:G4"/>
    <mergeCell ref="J4:K5"/>
    <mergeCell ref="Q5:R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8"/>
  <sheetViews>
    <sheetView topLeftCell="A26" workbookViewId="0">
      <selection activeCell="J14" sqref="J14:J27"/>
    </sheetView>
  </sheetViews>
  <sheetFormatPr defaultRowHeight="15"/>
  <sheetData>
    <row r="1" spans="1:20" ht="18.75">
      <c r="A1" s="576" t="s">
        <v>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</row>
    <row r="2" spans="1:20" ht="18.75">
      <c r="A2" s="576" t="s">
        <v>1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</row>
    <row r="3" spans="1:20" ht="18.75">
      <c r="A3" s="576" t="s">
        <v>98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</row>
    <row r="4" spans="1:20" ht="18.75">
      <c r="A4" s="626" t="s">
        <v>285</v>
      </c>
      <c r="B4" s="626"/>
      <c r="C4" s="626"/>
      <c r="D4" s="626"/>
      <c r="E4" s="626"/>
      <c r="F4" s="626"/>
      <c r="G4" s="626"/>
      <c r="H4" s="122"/>
      <c r="I4" s="122"/>
      <c r="J4" s="7"/>
      <c r="K4" s="75"/>
      <c r="L4" s="95"/>
      <c r="M4" s="96"/>
      <c r="N4" s="75"/>
      <c r="O4" s="6"/>
      <c r="P4" s="77"/>
      <c r="Q4" s="9"/>
      <c r="R4" s="78" t="s">
        <v>190</v>
      </c>
    </row>
    <row r="5" spans="1:20" ht="22.5">
      <c r="A5" s="98"/>
      <c r="B5" s="98"/>
      <c r="C5" s="98"/>
      <c r="D5" s="98"/>
      <c r="E5" s="98"/>
      <c r="F5" s="123"/>
      <c r="G5" s="123"/>
      <c r="H5" s="123"/>
      <c r="I5" s="123"/>
      <c r="J5" s="100"/>
      <c r="K5" s="81"/>
      <c r="L5" s="81"/>
      <c r="M5" s="101"/>
      <c r="N5" s="81"/>
      <c r="O5" s="98"/>
      <c r="P5" s="98"/>
      <c r="Q5" s="102" t="s">
        <v>234</v>
      </c>
      <c r="R5" s="124"/>
    </row>
    <row r="6" spans="1:20" ht="22.5">
      <c r="A6" s="625" t="s">
        <v>192</v>
      </c>
      <c r="B6" s="625"/>
      <c r="C6" s="98"/>
      <c r="D6" s="98"/>
      <c r="E6" s="98"/>
      <c r="F6" s="123"/>
      <c r="G6" s="123"/>
      <c r="H6" s="123"/>
      <c r="I6" s="123"/>
      <c r="J6" s="100"/>
      <c r="K6" s="81"/>
      <c r="L6" s="81"/>
      <c r="M6" s="101"/>
      <c r="N6" s="81"/>
      <c r="O6" s="98"/>
      <c r="P6" s="98"/>
      <c r="Q6" s="102" t="s">
        <v>235</v>
      </c>
      <c r="R6" s="124"/>
    </row>
    <row r="7" spans="1:20" ht="63">
      <c r="A7" s="88" t="s">
        <v>100</v>
      </c>
      <c r="B7" s="88" t="s">
        <v>101</v>
      </c>
      <c r="C7" s="88" t="s">
        <v>102</v>
      </c>
      <c r="D7" s="88" t="s">
        <v>103</v>
      </c>
      <c r="E7" s="88" t="s">
        <v>104</v>
      </c>
      <c r="F7" s="88" t="s">
        <v>9</v>
      </c>
      <c r="G7" s="88" t="s">
        <v>105</v>
      </c>
      <c r="H7" s="88" t="s">
        <v>106</v>
      </c>
      <c r="I7" s="88" t="s">
        <v>107</v>
      </c>
      <c r="J7" s="88" t="s">
        <v>108</v>
      </c>
      <c r="K7" s="85" t="s">
        <v>109</v>
      </c>
      <c r="L7" s="85" t="s">
        <v>110</v>
      </c>
      <c r="M7" s="85" t="s">
        <v>111</v>
      </c>
      <c r="N7" s="85" t="s">
        <v>112</v>
      </c>
      <c r="O7" s="88" t="s">
        <v>113</v>
      </c>
      <c r="P7" s="88" t="s">
        <v>112</v>
      </c>
      <c r="Q7" s="88" t="s">
        <v>111</v>
      </c>
      <c r="R7" s="90" t="s">
        <v>113</v>
      </c>
      <c r="S7" s="40" t="s">
        <v>286</v>
      </c>
      <c r="T7" s="40" t="s">
        <v>287</v>
      </c>
    </row>
    <row r="8" spans="1:20" ht="126">
      <c r="A8" s="90">
        <v>1</v>
      </c>
      <c r="B8" s="88"/>
      <c r="C8" s="88" t="s">
        <v>288</v>
      </c>
      <c r="D8" s="88" t="s">
        <v>289</v>
      </c>
      <c r="E8" s="88" t="s">
        <v>290</v>
      </c>
      <c r="F8" s="88" t="s">
        <v>117</v>
      </c>
      <c r="G8" s="90" t="s">
        <v>31</v>
      </c>
      <c r="H8" s="90" t="s">
        <v>67</v>
      </c>
      <c r="I8" s="90" t="s">
        <v>6</v>
      </c>
      <c r="J8" s="88" t="s">
        <v>291</v>
      </c>
      <c r="K8" s="125">
        <v>100000</v>
      </c>
      <c r="L8" s="90">
        <v>90000</v>
      </c>
      <c r="M8" s="92" t="s">
        <v>292</v>
      </c>
      <c r="N8" s="90">
        <v>95000</v>
      </c>
      <c r="O8" s="90">
        <v>20</v>
      </c>
      <c r="P8" s="90">
        <v>95000</v>
      </c>
      <c r="Q8" s="92" t="s">
        <v>292</v>
      </c>
      <c r="R8" s="90">
        <v>20</v>
      </c>
      <c r="S8" s="126"/>
      <c r="T8" s="126"/>
    </row>
    <row r="9" spans="1:20" ht="173.25">
      <c r="A9" s="90">
        <v>2</v>
      </c>
      <c r="B9" s="88"/>
      <c r="C9" s="88" t="s">
        <v>293</v>
      </c>
      <c r="D9" s="88" t="s">
        <v>294</v>
      </c>
      <c r="E9" s="88" t="s">
        <v>295</v>
      </c>
      <c r="F9" s="88" t="s">
        <v>117</v>
      </c>
      <c r="G9" s="90" t="s">
        <v>31</v>
      </c>
      <c r="H9" s="90" t="s">
        <v>52</v>
      </c>
      <c r="I9" s="90" t="s">
        <v>6</v>
      </c>
      <c r="J9" s="88" t="s">
        <v>202</v>
      </c>
      <c r="K9" s="125">
        <v>50000</v>
      </c>
      <c r="L9" s="90">
        <v>45000</v>
      </c>
      <c r="M9" s="92" t="s">
        <v>296</v>
      </c>
      <c r="N9" s="90">
        <v>47500</v>
      </c>
      <c r="O9" s="90">
        <v>20</v>
      </c>
      <c r="P9" s="90">
        <v>47500</v>
      </c>
      <c r="Q9" s="92" t="s">
        <v>296</v>
      </c>
      <c r="R9" s="90">
        <v>20</v>
      </c>
      <c r="S9" s="126"/>
      <c r="T9" s="126"/>
    </row>
    <row r="10" spans="1:20" ht="157.5">
      <c r="A10" s="90">
        <v>3</v>
      </c>
      <c r="B10" s="88"/>
      <c r="C10" s="88" t="s">
        <v>297</v>
      </c>
      <c r="D10" s="88" t="s">
        <v>298</v>
      </c>
      <c r="E10" s="88" t="s">
        <v>299</v>
      </c>
      <c r="F10" s="88" t="s">
        <v>117</v>
      </c>
      <c r="G10" s="90" t="s">
        <v>31</v>
      </c>
      <c r="H10" s="90" t="s">
        <v>52</v>
      </c>
      <c r="I10" s="90" t="s">
        <v>6</v>
      </c>
      <c r="J10" s="88" t="s">
        <v>202</v>
      </c>
      <c r="K10" s="125">
        <v>50000</v>
      </c>
      <c r="L10" s="90">
        <v>45000</v>
      </c>
      <c r="M10" s="92" t="s">
        <v>300</v>
      </c>
      <c r="N10" s="90">
        <v>47500</v>
      </c>
      <c r="O10" s="90">
        <v>20</v>
      </c>
      <c r="P10" s="90">
        <v>47500</v>
      </c>
      <c r="Q10" s="92" t="s">
        <v>300</v>
      </c>
      <c r="R10" s="90">
        <v>20</v>
      </c>
      <c r="S10" s="126"/>
      <c r="T10" s="126"/>
    </row>
    <row r="11" spans="1:20" ht="110.25">
      <c r="A11" s="90">
        <v>4</v>
      </c>
      <c r="B11" s="88"/>
      <c r="C11" s="88" t="s">
        <v>301</v>
      </c>
      <c r="D11" s="88" t="s">
        <v>302</v>
      </c>
      <c r="E11" s="88" t="s">
        <v>303</v>
      </c>
      <c r="F11" s="88" t="s">
        <v>117</v>
      </c>
      <c r="G11" s="90" t="s">
        <v>31</v>
      </c>
      <c r="H11" s="90" t="s">
        <v>67</v>
      </c>
      <c r="I11" s="90" t="s">
        <v>6</v>
      </c>
      <c r="J11" s="88" t="s">
        <v>202</v>
      </c>
      <c r="K11" s="125">
        <v>50000</v>
      </c>
      <c r="L11" s="90">
        <v>45000</v>
      </c>
      <c r="M11" s="92" t="s">
        <v>300</v>
      </c>
      <c r="N11" s="90">
        <v>47500</v>
      </c>
      <c r="O11" s="90">
        <v>20</v>
      </c>
      <c r="P11" s="90">
        <v>47500</v>
      </c>
      <c r="Q11" s="92" t="s">
        <v>300</v>
      </c>
      <c r="R11" s="90">
        <v>20</v>
      </c>
      <c r="S11" s="126"/>
      <c r="T11" s="126"/>
    </row>
    <row r="12" spans="1:20" ht="157.5">
      <c r="A12" s="90">
        <v>5</v>
      </c>
      <c r="B12" s="88"/>
      <c r="C12" s="88" t="s">
        <v>304</v>
      </c>
      <c r="D12" s="88" t="s">
        <v>305</v>
      </c>
      <c r="E12" s="88" t="s">
        <v>306</v>
      </c>
      <c r="F12" s="88" t="s">
        <v>117</v>
      </c>
      <c r="G12" s="90" t="s">
        <v>31</v>
      </c>
      <c r="H12" s="90" t="s">
        <v>67</v>
      </c>
      <c r="I12" s="90" t="s">
        <v>6</v>
      </c>
      <c r="J12" s="88" t="s">
        <v>202</v>
      </c>
      <c r="K12" s="125">
        <v>50000</v>
      </c>
      <c r="L12" s="90">
        <v>45000</v>
      </c>
      <c r="M12" s="92" t="s">
        <v>300</v>
      </c>
      <c r="N12" s="90">
        <v>47500</v>
      </c>
      <c r="O12" s="90">
        <v>20</v>
      </c>
      <c r="P12" s="90">
        <v>47500</v>
      </c>
      <c r="Q12" s="92" t="s">
        <v>300</v>
      </c>
      <c r="R12" s="90">
        <v>20</v>
      </c>
      <c r="S12" s="126"/>
      <c r="T12" s="126"/>
    </row>
    <row r="13" spans="1:20" ht="141.75">
      <c r="A13" s="90">
        <v>6</v>
      </c>
      <c r="B13" s="88"/>
      <c r="C13" s="88" t="s">
        <v>307</v>
      </c>
      <c r="D13" s="88" t="s">
        <v>308</v>
      </c>
      <c r="E13" s="88" t="s">
        <v>309</v>
      </c>
      <c r="F13" s="88" t="s">
        <v>117</v>
      </c>
      <c r="G13" s="90" t="s">
        <v>31</v>
      </c>
      <c r="H13" s="90" t="s">
        <v>52</v>
      </c>
      <c r="I13" s="90" t="s">
        <v>6</v>
      </c>
      <c r="J13" s="88" t="s">
        <v>202</v>
      </c>
      <c r="K13" s="125">
        <v>50000</v>
      </c>
      <c r="L13" s="90">
        <v>45000</v>
      </c>
      <c r="M13" s="92" t="s">
        <v>310</v>
      </c>
      <c r="N13" s="90">
        <v>47500</v>
      </c>
      <c r="O13" s="90">
        <v>20</v>
      </c>
      <c r="P13" s="90">
        <v>47500</v>
      </c>
      <c r="Q13" s="92" t="s">
        <v>310</v>
      </c>
      <c r="R13" s="90">
        <v>20</v>
      </c>
      <c r="S13" s="126"/>
      <c r="T13" s="126"/>
    </row>
    <row r="14" spans="1:20" ht="120">
      <c r="A14" s="90">
        <v>7</v>
      </c>
      <c r="B14" s="33"/>
      <c r="C14" s="127" t="s">
        <v>311</v>
      </c>
      <c r="D14" s="127" t="s">
        <v>312</v>
      </c>
      <c r="E14" s="128" t="s">
        <v>313</v>
      </c>
      <c r="F14" s="33" t="s">
        <v>30</v>
      </c>
      <c r="G14" s="128" t="s">
        <v>31</v>
      </c>
      <c r="H14" s="128" t="s">
        <v>67</v>
      </c>
      <c r="I14" s="127" t="s">
        <v>5</v>
      </c>
      <c r="J14" s="128" t="s">
        <v>87</v>
      </c>
      <c r="K14" s="33">
        <v>50000</v>
      </c>
      <c r="L14" s="127">
        <v>35000</v>
      </c>
      <c r="M14" s="40" t="s">
        <v>314</v>
      </c>
      <c r="N14" s="127">
        <v>35000</v>
      </c>
      <c r="O14" s="33">
        <v>20</v>
      </c>
      <c r="P14" s="127">
        <v>35000</v>
      </c>
      <c r="Q14" s="33" t="s">
        <v>315</v>
      </c>
      <c r="R14" s="129">
        <v>20</v>
      </c>
      <c r="S14" s="130" t="s">
        <v>316</v>
      </c>
      <c r="T14" s="130" t="s">
        <v>317</v>
      </c>
    </row>
    <row r="15" spans="1:20" ht="135">
      <c r="A15" s="90">
        <v>8</v>
      </c>
      <c r="B15" s="33"/>
      <c r="C15" s="127" t="s">
        <v>318</v>
      </c>
      <c r="D15" s="128" t="s">
        <v>319</v>
      </c>
      <c r="E15" s="128" t="s">
        <v>320</v>
      </c>
      <c r="F15" s="33" t="s">
        <v>30</v>
      </c>
      <c r="G15" s="128" t="s">
        <v>31</v>
      </c>
      <c r="H15" s="128" t="s">
        <v>52</v>
      </c>
      <c r="I15" s="127" t="s">
        <v>6</v>
      </c>
      <c r="J15" s="128" t="s">
        <v>87</v>
      </c>
      <c r="K15" s="33">
        <v>50000</v>
      </c>
      <c r="L15" s="129">
        <v>35000</v>
      </c>
      <c r="M15" s="40" t="s">
        <v>314</v>
      </c>
      <c r="N15" s="129">
        <v>35000</v>
      </c>
      <c r="O15" s="33">
        <v>20</v>
      </c>
      <c r="P15" s="129">
        <v>35000</v>
      </c>
      <c r="Q15" s="33" t="s">
        <v>315</v>
      </c>
      <c r="R15" s="129">
        <v>20</v>
      </c>
      <c r="S15" s="130" t="s">
        <v>321</v>
      </c>
      <c r="T15" s="130" t="s">
        <v>322</v>
      </c>
    </row>
    <row r="16" spans="1:20" ht="150">
      <c r="A16" s="90">
        <v>9</v>
      </c>
      <c r="B16" s="33"/>
      <c r="C16" s="127" t="s">
        <v>323</v>
      </c>
      <c r="D16" s="128" t="s">
        <v>324</v>
      </c>
      <c r="E16" s="128" t="s">
        <v>325</v>
      </c>
      <c r="F16" s="33" t="s">
        <v>30</v>
      </c>
      <c r="G16" s="128" t="s">
        <v>31</v>
      </c>
      <c r="H16" s="128" t="s">
        <v>67</v>
      </c>
      <c r="I16" s="127" t="s">
        <v>326</v>
      </c>
      <c r="J16" s="128" t="s">
        <v>87</v>
      </c>
      <c r="K16" s="33">
        <v>50000</v>
      </c>
      <c r="L16" s="129">
        <v>35000</v>
      </c>
      <c r="M16" s="40" t="s">
        <v>314</v>
      </c>
      <c r="N16" s="129">
        <v>35000</v>
      </c>
      <c r="O16" s="33">
        <v>20</v>
      </c>
      <c r="P16" s="129">
        <v>35000</v>
      </c>
      <c r="Q16" s="33" t="s">
        <v>315</v>
      </c>
      <c r="R16" s="129">
        <v>20</v>
      </c>
      <c r="S16" s="130" t="s">
        <v>327</v>
      </c>
      <c r="T16" s="130" t="s">
        <v>328</v>
      </c>
    </row>
    <row r="17" spans="1:20" ht="105">
      <c r="A17" s="90">
        <v>10</v>
      </c>
      <c r="B17" s="33"/>
      <c r="C17" s="127" t="s">
        <v>329</v>
      </c>
      <c r="D17" s="128" t="s">
        <v>330</v>
      </c>
      <c r="E17" s="128" t="s">
        <v>331</v>
      </c>
      <c r="F17" s="33" t="s">
        <v>30</v>
      </c>
      <c r="G17" s="128" t="s">
        <v>31</v>
      </c>
      <c r="H17" s="128" t="s">
        <v>67</v>
      </c>
      <c r="I17" s="127" t="s">
        <v>5</v>
      </c>
      <c r="J17" s="128" t="s">
        <v>87</v>
      </c>
      <c r="K17" s="33">
        <v>50000</v>
      </c>
      <c r="L17" s="131">
        <v>35000</v>
      </c>
      <c r="M17" s="40" t="s">
        <v>314</v>
      </c>
      <c r="N17" s="131">
        <v>35000</v>
      </c>
      <c r="O17" s="33">
        <v>20</v>
      </c>
      <c r="P17" s="131">
        <v>35000</v>
      </c>
      <c r="Q17" s="33" t="s">
        <v>315</v>
      </c>
      <c r="R17" s="129">
        <v>20</v>
      </c>
      <c r="S17" s="132" t="s">
        <v>332</v>
      </c>
      <c r="T17" s="130" t="s">
        <v>333</v>
      </c>
    </row>
    <row r="18" spans="1:20" ht="165">
      <c r="A18" s="90">
        <v>11</v>
      </c>
      <c r="B18" s="40"/>
      <c r="C18" s="133" t="s">
        <v>334</v>
      </c>
      <c r="D18" s="133" t="s">
        <v>335</v>
      </c>
      <c r="E18" s="133" t="s">
        <v>336</v>
      </c>
      <c r="F18" s="40" t="s">
        <v>30</v>
      </c>
      <c r="G18" s="133" t="s">
        <v>31</v>
      </c>
      <c r="H18" s="133" t="s">
        <v>67</v>
      </c>
      <c r="I18" s="69" t="s">
        <v>6</v>
      </c>
      <c r="J18" s="133" t="s">
        <v>337</v>
      </c>
      <c r="K18" s="40">
        <v>50000</v>
      </c>
      <c r="L18" s="133">
        <v>35000</v>
      </c>
      <c r="M18" s="134" t="s">
        <v>338</v>
      </c>
      <c r="N18" s="133">
        <v>35000</v>
      </c>
      <c r="O18" s="40">
        <v>20</v>
      </c>
      <c r="P18" s="133">
        <v>35000</v>
      </c>
      <c r="Q18" s="134" t="s">
        <v>339</v>
      </c>
      <c r="R18" s="135">
        <v>20</v>
      </c>
      <c r="S18" s="136" t="s">
        <v>340</v>
      </c>
      <c r="T18" s="136" t="s">
        <v>341</v>
      </c>
    </row>
    <row r="19" spans="1:20" ht="120">
      <c r="A19" s="90">
        <v>12</v>
      </c>
      <c r="B19" s="40"/>
      <c r="C19" s="133" t="s">
        <v>342</v>
      </c>
      <c r="D19" s="133" t="s">
        <v>343</v>
      </c>
      <c r="E19" s="133" t="s">
        <v>344</v>
      </c>
      <c r="F19" s="40" t="s">
        <v>30</v>
      </c>
      <c r="G19" s="133" t="s">
        <v>31</v>
      </c>
      <c r="H19" s="133" t="s">
        <v>52</v>
      </c>
      <c r="I19" s="69" t="s">
        <v>6</v>
      </c>
      <c r="J19" s="133" t="s">
        <v>345</v>
      </c>
      <c r="K19" s="40">
        <v>50000</v>
      </c>
      <c r="L19" s="40">
        <v>35000</v>
      </c>
      <c r="M19" s="134" t="s">
        <v>338</v>
      </c>
      <c r="N19" s="40">
        <v>35000</v>
      </c>
      <c r="O19" s="40">
        <v>20</v>
      </c>
      <c r="P19" s="40">
        <v>35000</v>
      </c>
      <c r="Q19" s="134" t="s">
        <v>339</v>
      </c>
      <c r="R19" s="135">
        <v>20</v>
      </c>
      <c r="S19" s="136" t="s">
        <v>346</v>
      </c>
      <c r="T19" s="136" t="s">
        <v>347</v>
      </c>
    </row>
    <row r="20" spans="1:20" ht="165">
      <c r="A20" s="90">
        <v>13</v>
      </c>
      <c r="B20" s="40"/>
      <c r="C20" s="133" t="s">
        <v>348</v>
      </c>
      <c r="D20" s="133" t="s">
        <v>349</v>
      </c>
      <c r="E20" s="133" t="s">
        <v>336</v>
      </c>
      <c r="F20" s="40" t="s">
        <v>30</v>
      </c>
      <c r="G20" s="133" t="s">
        <v>31</v>
      </c>
      <c r="H20" s="133" t="s">
        <v>67</v>
      </c>
      <c r="I20" s="69" t="s">
        <v>6</v>
      </c>
      <c r="J20" s="133" t="s">
        <v>337</v>
      </c>
      <c r="K20" s="40">
        <v>50000</v>
      </c>
      <c r="L20" s="40">
        <v>35000</v>
      </c>
      <c r="M20" s="134" t="s">
        <v>338</v>
      </c>
      <c r="N20" s="40">
        <v>35000</v>
      </c>
      <c r="O20" s="40">
        <v>20</v>
      </c>
      <c r="P20" s="40">
        <v>35000</v>
      </c>
      <c r="Q20" s="134" t="s">
        <v>339</v>
      </c>
      <c r="R20" s="135">
        <v>20</v>
      </c>
      <c r="S20" s="136" t="s">
        <v>350</v>
      </c>
      <c r="T20" s="136" t="s">
        <v>351</v>
      </c>
    </row>
    <row r="21" spans="1:20" ht="135">
      <c r="A21" s="90">
        <v>14</v>
      </c>
      <c r="B21" s="40"/>
      <c r="C21" s="133" t="s">
        <v>352</v>
      </c>
      <c r="D21" s="133" t="s">
        <v>353</v>
      </c>
      <c r="E21" s="133" t="s">
        <v>354</v>
      </c>
      <c r="F21" s="40" t="s">
        <v>30</v>
      </c>
      <c r="G21" s="133" t="s">
        <v>31</v>
      </c>
      <c r="H21" s="133" t="s">
        <v>52</v>
      </c>
      <c r="I21" s="69" t="s">
        <v>6</v>
      </c>
      <c r="J21" s="133" t="s">
        <v>355</v>
      </c>
      <c r="K21" s="40">
        <v>100000</v>
      </c>
      <c r="L21" s="40">
        <v>70000</v>
      </c>
      <c r="M21" s="134" t="s">
        <v>338</v>
      </c>
      <c r="N21" s="40">
        <v>70000</v>
      </c>
      <c r="O21" s="40">
        <v>20</v>
      </c>
      <c r="P21" s="40">
        <v>70000</v>
      </c>
      <c r="Q21" s="134" t="s">
        <v>339</v>
      </c>
      <c r="R21" s="135">
        <v>20</v>
      </c>
      <c r="S21" s="136" t="s">
        <v>356</v>
      </c>
      <c r="T21" s="136" t="s">
        <v>357</v>
      </c>
    </row>
    <row r="22" spans="1:20" ht="135">
      <c r="A22" s="90">
        <v>15</v>
      </c>
      <c r="B22" s="40"/>
      <c r="C22" s="133" t="s">
        <v>358</v>
      </c>
      <c r="D22" s="133" t="s">
        <v>359</v>
      </c>
      <c r="E22" s="133" t="s">
        <v>360</v>
      </c>
      <c r="F22" s="40" t="s">
        <v>30</v>
      </c>
      <c r="G22" s="133" t="s">
        <v>31</v>
      </c>
      <c r="H22" s="133" t="s">
        <v>67</v>
      </c>
      <c r="I22" s="69" t="s">
        <v>6</v>
      </c>
      <c r="J22" s="133" t="s">
        <v>361</v>
      </c>
      <c r="K22" s="40">
        <v>50000</v>
      </c>
      <c r="L22" s="40">
        <v>35000</v>
      </c>
      <c r="M22" s="134" t="s">
        <v>338</v>
      </c>
      <c r="N22" s="40">
        <v>35000</v>
      </c>
      <c r="O22" s="40">
        <v>20</v>
      </c>
      <c r="P22" s="40">
        <v>35000</v>
      </c>
      <c r="Q22" s="134" t="s">
        <v>339</v>
      </c>
      <c r="R22" s="135">
        <v>20</v>
      </c>
      <c r="S22" s="136" t="s">
        <v>362</v>
      </c>
      <c r="T22" s="136" t="s">
        <v>363</v>
      </c>
    </row>
    <row r="23" spans="1:20" ht="75">
      <c r="A23" s="90">
        <v>16</v>
      </c>
      <c r="B23" s="40"/>
      <c r="C23" s="133" t="s">
        <v>364</v>
      </c>
      <c r="D23" s="133" t="s">
        <v>365</v>
      </c>
      <c r="E23" s="133" t="s">
        <v>366</v>
      </c>
      <c r="F23" s="40" t="s">
        <v>30</v>
      </c>
      <c r="G23" s="133" t="s">
        <v>31</v>
      </c>
      <c r="H23" s="133" t="s">
        <v>52</v>
      </c>
      <c r="I23" s="69" t="s">
        <v>5</v>
      </c>
      <c r="J23" s="133" t="s">
        <v>367</v>
      </c>
      <c r="K23" s="40">
        <v>100000</v>
      </c>
      <c r="L23" s="40">
        <v>70000</v>
      </c>
      <c r="M23" s="134" t="s">
        <v>338</v>
      </c>
      <c r="N23" s="40">
        <v>70000</v>
      </c>
      <c r="O23" s="40">
        <v>20</v>
      </c>
      <c r="P23" s="40">
        <v>70000</v>
      </c>
      <c r="Q23" s="134" t="s">
        <v>339</v>
      </c>
      <c r="R23" s="135">
        <v>20</v>
      </c>
      <c r="S23" s="136" t="s">
        <v>368</v>
      </c>
      <c r="T23" s="136" t="s">
        <v>369</v>
      </c>
    </row>
    <row r="24" spans="1:20" ht="90">
      <c r="A24" s="90">
        <v>17</v>
      </c>
      <c r="B24" s="40"/>
      <c r="C24" s="133" t="s">
        <v>370</v>
      </c>
      <c r="D24" s="133" t="s">
        <v>371</v>
      </c>
      <c r="E24" s="133" t="s">
        <v>372</v>
      </c>
      <c r="F24" s="40" t="s">
        <v>30</v>
      </c>
      <c r="G24" s="133" t="s">
        <v>31</v>
      </c>
      <c r="H24" s="133" t="s">
        <v>67</v>
      </c>
      <c r="I24" s="69" t="s">
        <v>5</v>
      </c>
      <c r="J24" s="133" t="s">
        <v>367</v>
      </c>
      <c r="K24" s="40">
        <v>100000</v>
      </c>
      <c r="L24" s="40">
        <v>70000</v>
      </c>
      <c r="M24" s="134" t="s">
        <v>338</v>
      </c>
      <c r="N24" s="40">
        <v>70000</v>
      </c>
      <c r="O24" s="40">
        <v>20</v>
      </c>
      <c r="P24" s="40">
        <v>70000</v>
      </c>
      <c r="Q24" s="134" t="s">
        <v>339</v>
      </c>
      <c r="R24" s="135">
        <v>20</v>
      </c>
      <c r="S24" s="136" t="s">
        <v>373</v>
      </c>
      <c r="T24" s="136" t="s">
        <v>374</v>
      </c>
    </row>
    <row r="25" spans="1:20" ht="135">
      <c r="A25" s="90">
        <v>18</v>
      </c>
      <c r="B25" s="137"/>
      <c r="C25" s="138" t="s">
        <v>375</v>
      </c>
      <c r="D25" s="138" t="s">
        <v>376</v>
      </c>
      <c r="E25" s="138" t="s">
        <v>377</v>
      </c>
      <c r="F25" s="137" t="s">
        <v>30</v>
      </c>
      <c r="G25" s="138" t="s">
        <v>31</v>
      </c>
      <c r="H25" s="138" t="s">
        <v>67</v>
      </c>
      <c r="I25" s="82" t="s">
        <v>6</v>
      </c>
      <c r="J25" s="138" t="s">
        <v>378</v>
      </c>
      <c r="K25" s="137">
        <v>0</v>
      </c>
      <c r="L25" s="138">
        <v>10000</v>
      </c>
      <c r="M25" s="139" t="s">
        <v>314</v>
      </c>
      <c r="N25" s="138">
        <v>15000</v>
      </c>
      <c r="O25" s="137">
        <v>20</v>
      </c>
      <c r="P25" s="138">
        <v>15000</v>
      </c>
      <c r="Q25" s="139" t="s">
        <v>339</v>
      </c>
      <c r="R25" s="138">
        <v>20</v>
      </c>
      <c r="S25" s="140" t="s">
        <v>316</v>
      </c>
      <c r="T25" s="140" t="s">
        <v>317</v>
      </c>
    </row>
    <row r="26" spans="1:20" ht="135">
      <c r="A26" s="90">
        <v>19</v>
      </c>
      <c r="B26" s="137"/>
      <c r="C26" s="138" t="s">
        <v>318</v>
      </c>
      <c r="D26" s="138" t="s">
        <v>379</v>
      </c>
      <c r="E26" s="138" t="s">
        <v>380</v>
      </c>
      <c r="F26" s="137" t="s">
        <v>30</v>
      </c>
      <c r="G26" s="138" t="s">
        <v>31</v>
      </c>
      <c r="H26" s="138" t="s">
        <v>52</v>
      </c>
      <c r="I26" s="82" t="s">
        <v>6</v>
      </c>
      <c r="J26" s="138" t="s">
        <v>381</v>
      </c>
      <c r="K26" s="137">
        <v>0</v>
      </c>
      <c r="L26" s="138">
        <v>10000</v>
      </c>
      <c r="M26" s="139" t="s">
        <v>314</v>
      </c>
      <c r="N26" s="138">
        <v>15000</v>
      </c>
      <c r="O26" s="137">
        <v>20</v>
      </c>
      <c r="P26" s="138">
        <v>15000</v>
      </c>
      <c r="Q26" s="139" t="s">
        <v>339</v>
      </c>
      <c r="R26" s="138">
        <v>20</v>
      </c>
      <c r="S26" s="140" t="s">
        <v>321</v>
      </c>
      <c r="T26" s="140" t="s">
        <v>322</v>
      </c>
    </row>
    <row r="27" spans="1:20" ht="150">
      <c r="A27" s="90">
        <v>20</v>
      </c>
      <c r="B27" s="137"/>
      <c r="C27" s="138" t="s">
        <v>323</v>
      </c>
      <c r="D27" s="138" t="s">
        <v>382</v>
      </c>
      <c r="E27" s="138" t="s">
        <v>383</v>
      </c>
      <c r="F27" s="137" t="s">
        <v>30</v>
      </c>
      <c r="G27" s="138" t="s">
        <v>31</v>
      </c>
      <c r="H27" s="138" t="s">
        <v>67</v>
      </c>
      <c r="I27" s="82" t="s">
        <v>6</v>
      </c>
      <c r="J27" s="138" t="s">
        <v>381</v>
      </c>
      <c r="K27" s="137">
        <v>0</v>
      </c>
      <c r="L27" s="138">
        <v>10000</v>
      </c>
      <c r="M27" s="139" t="s">
        <v>314</v>
      </c>
      <c r="N27" s="138">
        <v>15000</v>
      </c>
      <c r="O27" s="137">
        <v>20</v>
      </c>
      <c r="P27" s="138">
        <v>15000</v>
      </c>
      <c r="Q27" s="139" t="s">
        <v>339</v>
      </c>
      <c r="R27" s="138">
        <v>20</v>
      </c>
      <c r="S27" s="140" t="s">
        <v>327</v>
      </c>
      <c r="T27" s="140" t="s">
        <v>328</v>
      </c>
    </row>
    <row r="28" spans="1:20">
      <c r="L28">
        <f>SUM(L8:L27)</f>
        <v>835000</v>
      </c>
      <c r="N28">
        <f>SUM(N8:N27)</f>
        <v>867500</v>
      </c>
    </row>
  </sheetData>
  <mergeCells count="5">
    <mergeCell ref="A1:R1"/>
    <mergeCell ref="A2:R2"/>
    <mergeCell ref="A3:R3"/>
    <mergeCell ref="A4:G4"/>
    <mergeCell ref="A6:B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7"/>
  <sheetViews>
    <sheetView topLeftCell="A15" workbookViewId="0">
      <selection activeCell="P8" sqref="P8:P16"/>
    </sheetView>
  </sheetViews>
  <sheetFormatPr defaultRowHeight="15"/>
  <sheetData>
    <row r="1" spans="1:21" ht="18.75">
      <c r="A1" s="576" t="s">
        <v>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98"/>
      <c r="T1" s="98"/>
      <c r="U1" s="98"/>
    </row>
    <row r="2" spans="1:21" ht="18.75">
      <c r="A2" s="576" t="s">
        <v>1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98"/>
      <c r="T2" s="98"/>
      <c r="U2" s="98"/>
    </row>
    <row r="3" spans="1:21" ht="18.75">
      <c r="A3" s="576" t="s">
        <v>98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98"/>
      <c r="T3" s="98"/>
      <c r="U3" s="98"/>
    </row>
    <row r="4" spans="1:21" ht="18.75">
      <c r="A4" s="626" t="s">
        <v>233</v>
      </c>
      <c r="B4" s="626"/>
      <c r="C4" s="626"/>
      <c r="D4" s="626"/>
      <c r="E4" s="626"/>
      <c r="F4" s="626"/>
      <c r="G4" s="626"/>
      <c r="H4" s="7"/>
      <c r="I4" s="7"/>
      <c r="J4" s="7"/>
      <c r="K4" s="7"/>
      <c r="L4" s="6"/>
      <c r="M4" s="7"/>
      <c r="N4" s="75"/>
      <c r="O4" s="7"/>
      <c r="P4" s="76"/>
      <c r="Q4" s="111"/>
      <c r="R4" s="78" t="s">
        <v>190</v>
      </c>
      <c r="S4" s="98"/>
      <c r="T4" s="98"/>
      <c r="U4" s="160"/>
    </row>
    <row r="5" spans="1:21">
      <c r="A5" s="79"/>
      <c r="B5" s="103"/>
      <c r="C5" s="80"/>
      <c r="D5" s="79"/>
      <c r="E5" s="79"/>
      <c r="F5" s="112"/>
      <c r="G5" s="112"/>
      <c r="H5" s="112"/>
      <c r="I5" s="112"/>
      <c r="J5" s="79"/>
      <c r="K5" s="79"/>
      <c r="L5" s="79"/>
      <c r="M5" s="79"/>
      <c r="N5" s="81"/>
      <c r="O5" s="112"/>
      <c r="P5" s="81"/>
      <c r="Q5" s="627" t="s">
        <v>191</v>
      </c>
      <c r="R5" s="627"/>
      <c r="S5" s="98"/>
      <c r="T5" s="98"/>
      <c r="U5" s="161"/>
    </row>
    <row r="6" spans="1:21">
      <c r="A6" s="625" t="s">
        <v>192</v>
      </c>
      <c r="B6" s="625"/>
      <c r="C6" s="80"/>
      <c r="D6" s="79"/>
      <c r="E6" s="79"/>
      <c r="F6" s="112"/>
      <c r="G6" s="112"/>
      <c r="H6" s="112"/>
      <c r="I6" s="112"/>
      <c r="J6" s="79"/>
      <c r="K6" s="79"/>
      <c r="L6" s="79"/>
      <c r="M6" s="79"/>
      <c r="N6" s="81"/>
      <c r="O6" s="112"/>
      <c r="P6" s="81"/>
      <c r="Q6" s="112"/>
      <c r="R6" s="79"/>
      <c r="S6" s="98"/>
      <c r="T6" s="98"/>
      <c r="U6" s="161"/>
    </row>
    <row r="7" spans="1:21" ht="63">
      <c r="A7" s="90" t="s">
        <v>100</v>
      </c>
      <c r="B7" s="90" t="s">
        <v>101</v>
      </c>
      <c r="C7" s="84" t="s">
        <v>102</v>
      </c>
      <c r="D7" s="90" t="s">
        <v>103</v>
      </c>
      <c r="E7" s="90" t="s">
        <v>104</v>
      </c>
      <c r="F7" s="90" t="s">
        <v>9</v>
      </c>
      <c r="G7" s="90" t="s">
        <v>105</v>
      </c>
      <c r="H7" s="90" t="s">
        <v>106</v>
      </c>
      <c r="I7" s="90" t="s">
        <v>107</v>
      </c>
      <c r="J7" s="141" t="s">
        <v>193</v>
      </c>
      <c r="K7" s="141" t="s">
        <v>194</v>
      </c>
      <c r="L7" s="141" t="s">
        <v>195</v>
      </c>
      <c r="M7" s="141" t="s">
        <v>196</v>
      </c>
      <c r="N7" s="162" t="s">
        <v>197</v>
      </c>
      <c r="O7" s="141" t="s">
        <v>198</v>
      </c>
      <c r="P7" s="162" t="s">
        <v>112</v>
      </c>
      <c r="Q7" s="141" t="s">
        <v>111</v>
      </c>
      <c r="R7" s="141" t="s">
        <v>113</v>
      </c>
      <c r="S7" s="117" t="s">
        <v>286</v>
      </c>
      <c r="T7" s="142" t="s">
        <v>287</v>
      </c>
      <c r="U7" s="163" t="s">
        <v>109</v>
      </c>
    </row>
    <row r="8" spans="1:21" ht="204.75">
      <c r="A8" s="90">
        <v>1</v>
      </c>
      <c r="B8" s="88"/>
      <c r="C8" s="88" t="s">
        <v>384</v>
      </c>
      <c r="D8" s="88" t="s">
        <v>385</v>
      </c>
      <c r="E8" s="88" t="s">
        <v>386</v>
      </c>
      <c r="F8" s="90" t="s">
        <v>117</v>
      </c>
      <c r="G8" s="90" t="s">
        <v>31</v>
      </c>
      <c r="H8" s="90" t="s">
        <v>52</v>
      </c>
      <c r="I8" s="90" t="s">
        <v>6</v>
      </c>
      <c r="J8" s="88" t="s">
        <v>387</v>
      </c>
      <c r="K8" s="88" t="s">
        <v>185</v>
      </c>
      <c r="L8" s="88" t="s">
        <v>186</v>
      </c>
      <c r="M8" s="90" t="s">
        <v>388</v>
      </c>
      <c r="N8" s="90">
        <v>50000</v>
      </c>
      <c r="O8" s="90" t="s">
        <v>389</v>
      </c>
      <c r="P8" s="90">
        <v>47500</v>
      </c>
      <c r="Q8" s="141" t="s">
        <v>390</v>
      </c>
      <c r="R8" s="90" t="s">
        <v>172</v>
      </c>
      <c r="S8" s="70"/>
      <c r="T8" s="142"/>
      <c r="U8" s="143">
        <v>50000</v>
      </c>
    </row>
    <row r="9" spans="1:21" ht="126">
      <c r="A9" s="90">
        <v>2</v>
      </c>
      <c r="B9" s="88"/>
      <c r="C9" s="88" t="s">
        <v>162</v>
      </c>
      <c r="D9" s="88" t="s">
        <v>163</v>
      </c>
      <c r="E9" s="88" t="s">
        <v>391</v>
      </c>
      <c r="F9" s="90" t="s">
        <v>117</v>
      </c>
      <c r="G9" s="90" t="s">
        <v>31</v>
      </c>
      <c r="H9" s="90" t="s">
        <v>52</v>
      </c>
      <c r="I9" s="90" t="s">
        <v>6</v>
      </c>
      <c r="J9" s="88" t="s">
        <v>167</v>
      </c>
      <c r="K9" s="88" t="s">
        <v>168</v>
      </c>
      <c r="L9" s="88" t="s">
        <v>169</v>
      </c>
      <c r="M9" s="90" t="s">
        <v>170</v>
      </c>
      <c r="N9" s="90">
        <v>50000</v>
      </c>
      <c r="O9" s="90" t="s">
        <v>392</v>
      </c>
      <c r="P9" s="90">
        <v>50000</v>
      </c>
      <c r="Q9" s="90" t="s">
        <v>393</v>
      </c>
      <c r="R9" s="90" t="s">
        <v>394</v>
      </c>
      <c r="S9" s="70"/>
      <c r="T9" s="142"/>
      <c r="U9" s="143">
        <v>50000</v>
      </c>
    </row>
    <row r="10" spans="1:21" ht="204.75">
      <c r="A10" s="90">
        <v>3</v>
      </c>
      <c r="B10" s="88"/>
      <c r="C10" s="144" t="s">
        <v>395</v>
      </c>
      <c r="D10" s="144" t="s">
        <v>396</v>
      </c>
      <c r="E10" s="144" t="s">
        <v>397</v>
      </c>
      <c r="F10" s="88" t="s">
        <v>30</v>
      </c>
      <c r="G10" s="145" t="s">
        <v>31</v>
      </c>
      <c r="H10" s="144" t="s">
        <v>52</v>
      </c>
      <c r="I10" s="84" t="s">
        <v>6</v>
      </c>
      <c r="J10" s="88" t="s">
        <v>239</v>
      </c>
      <c r="K10" s="88" t="s">
        <v>185</v>
      </c>
      <c r="L10" s="88" t="s">
        <v>186</v>
      </c>
      <c r="M10" s="90" t="s">
        <v>187</v>
      </c>
      <c r="N10" s="88">
        <v>50000</v>
      </c>
      <c r="O10" s="88" t="s">
        <v>240</v>
      </c>
      <c r="P10" s="88">
        <v>50000</v>
      </c>
      <c r="Q10" s="88" t="s">
        <v>398</v>
      </c>
      <c r="R10" s="88" t="s">
        <v>394</v>
      </c>
      <c r="S10" s="146" t="s">
        <v>399</v>
      </c>
      <c r="T10" s="147" t="s">
        <v>400</v>
      </c>
      <c r="U10" s="148">
        <v>50000</v>
      </c>
    </row>
    <row r="11" spans="1:21" ht="204.75">
      <c r="A11" s="90">
        <v>4</v>
      </c>
      <c r="B11" s="88"/>
      <c r="C11" s="144" t="s">
        <v>401</v>
      </c>
      <c r="D11" s="144" t="s">
        <v>402</v>
      </c>
      <c r="E11" s="144" t="s">
        <v>403</v>
      </c>
      <c r="F11" s="88" t="s">
        <v>30</v>
      </c>
      <c r="G11" s="145" t="s">
        <v>31</v>
      </c>
      <c r="H11" s="144" t="s">
        <v>52</v>
      </c>
      <c r="I11" s="84" t="s">
        <v>6</v>
      </c>
      <c r="J11" s="88" t="s">
        <v>239</v>
      </c>
      <c r="K11" s="88" t="s">
        <v>185</v>
      </c>
      <c r="L11" s="88" t="s">
        <v>186</v>
      </c>
      <c r="M11" s="90" t="s">
        <v>187</v>
      </c>
      <c r="N11" s="88">
        <v>50000</v>
      </c>
      <c r="O11" s="88" t="s">
        <v>240</v>
      </c>
      <c r="P11" s="88">
        <v>50000</v>
      </c>
      <c r="Q11" s="88" t="s">
        <v>398</v>
      </c>
      <c r="R11" s="88" t="s">
        <v>394</v>
      </c>
      <c r="S11" s="146" t="s">
        <v>404</v>
      </c>
      <c r="T11" s="147" t="s">
        <v>405</v>
      </c>
      <c r="U11" s="148">
        <v>50000</v>
      </c>
    </row>
    <row r="12" spans="1:21" ht="173.25">
      <c r="A12" s="90">
        <v>5</v>
      </c>
      <c r="B12" s="88"/>
      <c r="C12" s="145" t="s">
        <v>406</v>
      </c>
      <c r="D12" s="145" t="s">
        <v>407</v>
      </c>
      <c r="E12" s="149" t="s">
        <v>408</v>
      </c>
      <c r="F12" s="84" t="s">
        <v>30</v>
      </c>
      <c r="G12" s="150" t="s">
        <v>31</v>
      </c>
      <c r="H12" s="151" t="s">
        <v>52</v>
      </c>
      <c r="I12" s="90" t="s">
        <v>6</v>
      </c>
      <c r="J12" s="152" t="s">
        <v>409</v>
      </c>
      <c r="K12" s="152" t="s">
        <v>410</v>
      </c>
      <c r="L12" s="145" t="s">
        <v>411</v>
      </c>
      <c r="M12" s="153" t="s">
        <v>412</v>
      </c>
      <c r="N12" s="88">
        <v>50000</v>
      </c>
      <c r="O12" s="153" t="s">
        <v>389</v>
      </c>
      <c r="P12" s="88">
        <v>50000</v>
      </c>
      <c r="Q12" s="153" t="s">
        <v>339</v>
      </c>
      <c r="R12" s="88" t="s">
        <v>413</v>
      </c>
      <c r="S12" s="154" t="s">
        <v>414</v>
      </c>
      <c r="T12" s="155" t="s">
        <v>415</v>
      </c>
      <c r="U12" s="148">
        <v>50000</v>
      </c>
    </row>
    <row r="13" spans="1:21" ht="110.25">
      <c r="A13" s="90">
        <v>6</v>
      </c>
      <c r="B13" s="88"/>
      <c r="C13" s="90" t="s">
        <v>416</v>
      </c>
      <c r="D13" s="90" t="s">
        <v>417</v>
      </c>
      <c r="E13" s="84" t="s">
        <v>418</v>
      </c>
      <c r="F13" s="156" t="s">
        <v>30</v>
      </c>
      <c r="G13" s="90" t="s">
        <v>31</v>
      </c>
      <c r="H13" s="84" t="s">
        <v>52</v>
      </c>
      <c r="I13" s="90" t="s">
        <v>6</v>
      </c>
      <c r="J13" s="141" t="s">
        <v>419</v>
      </c>
      <c r="K13" s="141" t="s">
        <v>420</v>
      </c>
      <c r="L13" s="141" t="s">
        <v>421</v>
      </c>
      <c r="M13" s="157" t="s">
        <v>412</v>
      </c>
      <c r="N13" s="88">
        <v>150000</v>
      </c>
      <c r="O13" s="157" t="s">
        <v>422</v>
      </c>
      <c r="P13" s="149">
        <v>50000</v>
      </c>
      <c r="Q13" s="157" t="s">
        <v>423</v>
      </c>
      <c r="R13" s="141" t="s">
        <v>424</v>
      </c>
      <c r="S13" s="146" t="s">
        <v>425</v>
      </c>
      <c r="T13" s="147" t="s">
        <v>426</v>
      </c>
      <c r="U13" s="158">
        <v>50000</v>
      </c>
    </row>
    <row r="14" spans="1:21" ht="126">
      <c r="A14" s="90">
        <v>7</v>
      </c>
      <c r="B14" s="88"/>
      <c r="C14" s="90" t="s">
        <v>427</v>
      </c>
      <c r="D14" s="90" t="s">
        <v>428</v>
      </c>
      <c r="E14" s="84" t="s">
        <v>429</v>
      </c>
      <c r="F14" s="156" t="s">
        <v>30</v>
      </c>
      <c r="G14" s="90" t="s">
        <v>31</v>
      </c>
      <c r="H14" s="84" t="s">
        <v>52</v>
      </c>
      <c r="I14" s="90" t="s">
        <v>6</v>
      </c>
      <c r="J14" s="141" t="s">
        <v>430</v>
      </c>
      <c r="K14" s="141" t="s">
        <v>430</v>
      </c>
      <c r="L14" s="141" t="s">
        <v>431</v>
      </c>
      <c r="M14" s="157" t="s">
        <v>412</v>
      </c>
      <c r="N14" s="88">
        <v>150000</v>
      </c>
      <c r="O14" s="157" t="s">
        <v>392</v>
      </c>
      <c r="P14" s="149">
        <v>50000</v>
      </c>
      <c r="Q14" s="157" t="s">
        <v>423</v>
      </c>
      <c r="R14" s="141" t="s">
        <v>424</v>
      </c>
      <c r="S14" s="146" t="s">
        <v>432</v>
      </c>
      <c r="T14" s="147" t="s">
        <v>433</v>
      </c>
      <c r="U14" s="158">
        <v>50000</v>
      </c>
    </row>
    <row r="15" spans="1:21" ht="220.5">
      <c r="A15" s="90">
        <v>8</v>
      </c>
      <c r="B15" s="88"/>
      <c r="C15" s="90" t="s">
        <v>434</v>
      </c>
      <c r="D15" s="90" t="s">
        <v>435</v>
      </c>
      <c r="E15" s="84" t="s">
        <v>436</v>
      </c>
      <c r="F15" s="156" t="s">
        <v>30</v>
      </c>
      <c r="G15" s="90" t="s">
        <v>31</v>
      </c>
      <c r="H15" s="84" t="s">
        <v>52</v>
      </c>
      <c r="I15" s="90" t="s">
        <v>6</v>
      </c>
      <c r="J15" s="141" t="s">
        <v>437</v>
      </c>
      <c r="K15" s="141" t="s">
        <v>410</v>
      </c>
      <c r="L15" s="141" t="s">
        <v>186</v>
      </c>
      <c r="M15" s="157" t="s">
        <v>438</v>
      </c>
      <c r="N15" s="88">
        <v>100000</v>
      </c>
      <c r="O15" s="157" t="s">
        <v>392</v>
      </c>
      <c r="P15" s="149">
        <v>50000</v>
      </c>
      <c r="Q15" s="157" t="s">
        <v>423</v>
      </c>
      <c r="R15" s="141" t="s">
        <v>413</v>
      </c>
      <c r="S15" s="146" t="s">
        <v>439</v>
      </c>
      <c r="T15" s="147" t="s">
        <v>440</v>
      </c>
      <c r="U15" s="158">
        <v>50000</v>
      </c>
    </row>
    <row r="16" spans="1:21" ht="94.5">
      <c r="A16" s="90">
        <v>9</v>
      </c>
      <c r="B16" s="88"/>
      <c r="C16" s="90" t="s">
        <v>441</v>
      </c>
      <c r="D16" s="90" t="s">
        <v>442</v>
      </c>
      <c r="E16" s="84" t="s">
        <v>443</v>
      </c>
      <c r="F16" s="156" t="s">
        <v>30</v>
      </c>
      <c r="G16" s="90" t="s">
        <v>31</v>
      </c>
      <c r="H16" s="84" t="s">
        <v>52</v>
      </c>
      <c r="I16" s="90" t="s">
        <v>6</v>
      </c>
      <c r="J16" s="141" t="s">
        <v>444</v>
      </c>
      <c r="K16" s="141" t="s">
        <v>410</v>
      </c>
      <c r="L16" s="141" t="s">
        <v>186</v>
      </c>
      <c r="M16" s="159"/>
      <c r="N16" s="88">
        <v>112500</v>
      </c>
      <c r="O16" s="157" t="s">
        <v>445</v>
      </c>
      <c r="P16" s="149">
        <v>22500</v>
      </c>
      <c r="Q16" s="157" t="s">
        <v>423</v>
      </c>
      <c r="R16" s="141" t="s">
        <v>446</v>
      </c>
      <c r="S16" s="146" t="s">
        <v>447</v>
      </c>
      <c r="T16" s="147" t="s">
        <v>448</v>
      </c>
      <c r="U16" s="158">
        <v>22500</v>
      </c>
    </row>
    <row r="17" spans="16:16">
      <c r="P17">
        <f>SUM(P8:P16)</f>
        <v>420000</v>
      </c>
    </row>
  </sheetData>
  <mergeCells count="6">
    <mergeCell ref="A6:B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5"/>
  <sheetViews>
    <sheetView topLeftCell="A12" workbookViewId="0">
      <selection activeCell="N8" sqref="N8:N15"/>
    </sheetView>
  </sheetViews>
  <sheetFormatPr defaultRowHeight="15"/>
  <sheetData>
    <row r="1" spans="1:21" ht="18.75">
      <c r="A1" s="576" t="s">
        <v>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164"/>
      <c r="T1" s="164"/>
    </row>
    <row r="2" spans="1:21" ht="18.75">
      <c r="A2" s="576" t="s">
        <v>1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164"/>
      <c r="T2" s="164"/>
    </row>
    <row r="3" spans="1:21" ht="18.75">
      <c r="A3" s="576" t="s">
        <v>98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164"/>
      <c r="T3" s="164"/>
    </row>
    <row r="4" spans="1:21" ht="18.75">
      <c r="A4" s="626" t="s">
        <v>285</v>
      </c>
      <c r="B4" s="626"/>
      <c r="C4" s="626"/>
      <c r="D4" s="626"/>
      <c r="E4" s="626"/>
      <c r="F4" s="626"/>
      <c r="G4" s="626"/>
      <c r="H4" s="122"/>
      <c r="I4" s="122"/>
      <c r="J4" s="165"/>
      <c r="K4" s="75"/>
      <c r="L4" s="95"/>
      <c r="M4" s="166"/>
      <c r="N4" s="75"/>
      <c r="O4" s="6"/>
      <c r="P4" s="77"/>
      <c r="Q4" s="167"/>
      <c r="R4" s="78" t="s">
        <v>190</v>
      </c>
      <c r="S4" s="164"/>
      <c r="T4" s="164"/>
    </row>
    <row r="5" spans="1:21" ht="15.75">
      <c r="A5" s="81"/>
      <c r="B5" s="98"/>
      <c r="C5" s="98"/>
      <c r="D5" s="98"/>
      <c r="E5" s="29"/>
      <c r="F5" s="123"/>
      <c r="G5" s="123"/>
      <c r="H5" s="123"/>
      <c r="I5" s="123"/>
      <c r="J5" s="29"/>
      <c r="K5" s="81"/>
      <c r="L5" s="81"/>
      <c r="M5" s="168"/>
      <c r="N5" s="81"/>
      <c r="O5" s="98"/>
      <c r="P5" s="98"/>
      <c r="Q5" s="630" t="s">
        <v>234</v>
      </c>
      <c r="R5" s="630"/>
      <c r="S5" s="164"/>
      <c r="T5" s="164"/>
    </row>
    <row r="6" spans="1:21" ht="15.75">
      <c r="A6" s="625" t="s">
        <v>192</v>
      </c>
      <c r="B6" s="625"/>
      <c r="C6" s="625"/>
      <c r="D6" s="98"/>
      <c r="E6" s="29"/>
      <c r="F6" s="123"/>
      <c r="G6" s="123"/>
      <c r="H6" s="123"/>
      <c r="I6" s="123"/>
      <c r="J6" s="29"/>
      <c r="K6" s="81"/>
      <c r="L6" s="81"/>
      <c r="M6" s="168"/>
      <c r="N6" s="81"/>
      <c r="O6" s="98"/>
      <c r="P6" s="629" t="s">
        <v>235</v>
      </c>
      <c r="Q6" s="629"/>
      <c r="R6" s="629"/>
      <c r="S6" s="164"/>
      <c r="T6" s="164"/>
    </row>
    <row r="7" spans="1:21" ht="63">
      <c r="A7" s="169" t="s">
        <v>100</v>
      </c>
      <c r="B7" s="170" t="s">
        <v>101</v>
      </c>
      <c r="C7" s="170" t="s">
        <v>102</v>
      </c>
      <c r="D7" s="170" t="s">
        <v>103</v>
      </c>
      <c r="E7" s="170" t="s">
        <v>104</v>
      </c>
      <c r="F7" s="170" t="s">
        <v>9</v>
      </c>
      <c r="G7" s="170" t="s">
        <v>105</v>
      </c>
      <c r="H7" s="170" t="s">
        <v>106</v>
      </c>
      <c r="I7" s="170" t="s">
        <v>107</v>
      </c>
      <c r="J7" s="170" t="s">
        <v>108</v>
      </c>
      <c r="K7" s="170" t="s">
        <v>109</v>
      </c>
      <c r="L7" s="163" t="s">
        <v>449</v>
      </c>
      <c r="M7" s="170" t="s">
        <v>111</v>
      </c>
      <c r="N7" s="170" t="s">
        <v>112</v>
      </c>
      <c r="O7" s="170" t="s">
        <v>113</v>
      </c>
      <c r="P7" s="170" t="s">
        <v>112</v>
      </c>
      <c r="Q7" s="170" t="s">
        <v>111</v>
      </c>
      <c r="R7" s="170" t="s">
        <v>113</v>
      </c>
      <c r="S7" s="171" t="s">
        <v>286</v>
      </c>
      <c r="T7" s="171" t="s">
        <v>287</v>
      </c>
      <c r="U7" s="172" t="s">
        <v>450</v>
      </c>
    </row>
    <row r="8" spans="1:21" ht="76.5">
      <c r="A8" s="84">
        <v>1</v>
      </c>
      <c r="B8" s="148"/>
      <c r="C8" s="170" t="s">
        <v>329</v>
      </c>
      <c r="D8" s="173" t="s">
        <v>330</v>
      </c>
      <c r="E8" s="174" t="s">
        <v>451</v>
      </c>
      <c r="F8" s="148" t="s">
        <v>30</v>
      </c>
      <c r="G8" s="170" t="s">
        <v>31</v>
      </c>
      <c r="H8" s="158" t="s">
        <v>67</v>
      </c>
      <c r="I8" s="175" t="s">
        <v>5</v>
      </c>
      <c r="J8" s="158" t="s">
        <v>452</v>
      </c>
      <c r="K8" s="148">
        <v>0</v>
      </c>
      <c r="L8" s="148">
        <v>10000</v>
      </c>
      <c r="M8" s="148" t="s">
        <v>314</v>
      </c>
      <c r="N8" s="148">
        <v>15000</v>
      </c>
      <c r="O8" s="148">
        <v>20</v>
      </c>
      <c r="P8" s="148">
        <v>15000</v>
      </c>
      <c r="Q8" s="148" t="s">
        <v>453</v>
      </c>
      <c r="R8" s="148">
        <v>20</v>
      </c>
      <c r="S8" s="176" t="s">
        <v>332</v>
      </c>
      <c r="T8" s="177" t="s">
        <v>333</v>
      </c>
      <c r="U8" s="126"/>
    </row>
    <row r="9" spans="1:21" ht="135">
      <c r="A9" s="33">
        <v>2</v>
      </c>
      <c r="B9" s="33"/>
      <c r="C9" s="69" t="s">
        <v>358</v>
      </c>
      <c r="D9" s="69" t="s">
        <v>803</v>
      </c>
      <c r="E9" s="69" t="s">
        <v>804</v>
      </c>
      <c r="F9" s="33" t="s">
        <v>30</v>
      </c>
      <c r="G9" s="432" t="s">
        <v>31</v>
      </c>
      <c r="H9" s="69" t="s">
        <v>52</v>
      </c>
      <c r="I9" s="69" t="s">
        <v>6</v>
      </c>
      <c r="J9" s="69" t="s">
        <v>805</v>
      </c>
      <c r="K9" s="33">
        <v>0</v>
      </c>
      <c r="L9" s="33">
        <v>13500</v>
      </c>
      <c r="M9" s="33" t="s">
        <v>338</v>
      </c>
      <c r="N9" s="33">
        <v>15000</v>
      </c>
      <c r="O9" s="33">
        <v>20</v>
      </c>
      <c r="P9" s="33">
        <v>15000</v>
      </c>
      <c r="Q9" s="33" t="s">
        <v>806</v>
      </c>
      <c r="R9" s="33">
        <v>20</v>
      </c>
      <c r="S9" s="433" t="s">
        <v>807</v>
      </c>
      <c r="T9" s="433" t="s">
        <v>363</v>
      </c>
      <c r="U9" s="434" t="s">
        <v>808</v>
      </c>
    </row>
    <row r="10" spans="1:21" ht="114.75">
      <c r="A10" s="84">
        <v>3</v>
      </c>
      <c r="B10" s="33"/>
      <c r="C10" s="435" t="s">
        <v>334</v>
      </c>
      <c r="D10" s="435" t="s">
        <v>335</v>
      </c>
      <c r="E10" s="436" t="s">
        <v>336</v>
      </c>
      <c r="F10" s="437" t="s">
        <v>30</v>
      </c>
      <c r="G10" s="438" t="s">
        <v>31</v>
      </c>
      <c r="H10" s="439" t="s">
        <v>67</v>
      </c>
      <c r="I10" s="74" t="s">
        <v>6</v>
      </c>
      <c r="J10" s="435" t="s">
        <v>337</v>
      </c>
      <c r="K10" s="33">
        <v>0</v>
      </c>
      <c r="L10" s="33">
        <v>13500</v>
      </c>
      <c r="M10" s="437" t="s">
        <v>338</v>
      </c>
      <c r="N10" s="440">
        <v>15000</v>
      </c>
      <c r="O10" s="33">
        <v>20</v>
      </c>
      <c r="P10" s="440">
        <v>15000</v>
      </c>
      <c r="Q10" s="33" t="s">
        <v>338</v>
      </c>
      <c r="R10" s="33">
        <v>20</v>
      </c>
      <c r="S10" s="433" t="s">
        <v>340</v>
      </c>
      <c r="T10" s="433" t="s">
        <v>341</v>
      </c>
      <c r="U10" s="441" t="s">
        <v>809</v>
      </c>
    </row>
    <row r="11" spans="1:21" ht="89.25">
      <c r="A11" s="33">
        <v>4</v>
      </c>
      <c r="B11" s="33"/>
      <c r="C11" s="435" t="s">
        <v>342</v>
      </c>
      <c r="D11" s="435" t="s">
        <v>343</v>
      </c>
      <c r="E11" s="436" t="s">
        <v>344</v>
      </c>
      <c r="F11" s="437" t="s">
        <v>30</v>
      </c>
      <c r="G11" s="438" t="s">
        <v>31</v>
      </c>
      <c r="H11" s="69" t="s">
        <v>52</v>
      </c>
      <c r="I11" s="74" t="s">
        <v>6</v>
      </c>
      <c r="J11" s="435" t="s">
        <v>345</v>
      </c>
      <c r="K11" s="33">
        <v>0</v>
      </c>
      <c r="L11" s="33">
        <v>13500</v>
      </c>
      <c r="M11" s="437" t="s">
        <v>338</v>
      </c>
      <c r="N11" s="440">
        <v>15000</v>
      </c>
      <c r="O11" s="33">
        <v>20</v>
      </c>
      <c r="P11" s="440">
        <v>15000</v>
      </c>
      <c r="Q11" s="33" t="s">
        <v>338</v>
      </c>
      <c r="R11" s="33">
        <v>20</v>
      </c>
      <c r="S11" s="433" t="s">
        <v>346</v>
      </c>
      <c r="T11" s="433" t="s">
        <v>347</v>
      </c>
      <c r="U11" s="441" t="s">
        <v>810</v>
      </c>
    </row>
    <row r="12" spans="1:21" ht="114.75">
      <c r="A12" s="84">
        <v>5</v>
      </c>
      <c r="B12" s="33"/>
      <c r="C12" s="435" t="s">
        <v>348</v>
      </c>
      <c r="D12" s="435" t="s">
        <v>349</v>
      </c>
      <c r="E12" s="436" t="s">
        <v>336</v>
      </c>
      <c r="F12" s="437" t="s">
        <v>30</v>
      </c>
      <c r="G12" s="438" t="s">
        <v>31</v>
      </c>
      <c r="H12" s="439" t="s">
        <v>67</v>
      </c>
      <c r="I12" s="74" t="s">
        <v>6</v>
      </c>
      <c r="J12" s="435" t="s">
        <v>337</v>
      </c>
      <c r="K12" s="33">
        <v>0</v>
      </c>
      <c r="L12" s="33">
        <v>13500</v>
      </c>
      <c r="M12" s="437" t="s">
        <v>338</v>
      </c>
      <c r="N12" s="440">
        <v>15000</v>
      </c>
      <c r="O12" s="33">
        <v>20</v>
      </c>
      <c r="P12" s="440">
        <v>15000</v>
      </c>
      <c r="Q12" s="33" t="s">
        <v>338</v>
      </c>
      <c r="R12" s="33">
        <v>20</v>
      </c>
      <c r="S12" s="433" t="s">
        <v>350</v>
      </c>
      <c r="T12" s="433" t="s">
        <v>351</v>
      </c>
      <c r="U12" s="441" t="s">
        <v>811</v>
      </c>
    </row>
    <row r="13" spans="1:21" ht="63.75">
      <c r="A13" s="33">
        <v>6</v>
      </c>
      <c r="B13" s="33"/>
      <c r="C13" s="435" t="s">
        <v>364</v>
      </c>
      <c r="D13" s="435" t="s">
        <v>365</v>
      </c>
      <c r="E13" s="436" t="s">
        <v>366</v>
      </c>
      <c r="F13" s="437" t="s">
        <v>30</v>
      </c>
      <c r="G13" s="438" t="s">
        <v>31</v>
      </c>
      <c r="H13" s="69" t="s">
        <v>52</v>
      </c>
      <c r="I13" s="69" t="s">
        <v>5</v>
      </c>
      <c r="J13" s="435" t="s">
        <v>367</v>
      </c>
      <c r="K13" s="33">
        <v>0</v>
      </c>
      <c r="L13" s="33">
        <v>27000</v>
      </c>
      <c r="M13" s="437" t="s">
        <v>338</v>
      </c>
      <c r="N13" s="440">
        <v>30000</v>
      </c>
      <c r="O13" s="33">
        <v>20</v>
      </c>
      <c r="P13" s="440">
        <v>30000</v>
      </c>
      <c r="Q13" s="33" t="s">
        <v>338</v>
      </c>
      <c r="R13" s="33">
        <v>20</v>
      </c>
      <c r="S13" s="433" t="s">
        <v>368</v>
      </c>
      <c r="T13" s="433" t="s">
        <v>369</v>
      </c>
      <c r="U13" s="441">
        <v>66888840</v>
      </c>
    </row>
    <row r="14" spans="1:21" ht="51">
      <c r="A14" s="84">
        <v>7</v>
      </c>
      <c r="B14" s="33"/>
      <c r="C14" s="435" t="s">
        <v>812</v>
      </c>
      <c r="D14" s="435" t="s">
        <v>371</v>
      </c>
      <c r="E14" s="436" t="s">
        <v>372</v>
      </c>
      <c r="F14" s="437" t="s">
        <v>30</v>
      </c>
      <c r="G14" s="438" t="s">
        <v>31</v>
      </c>
      <c r="H14" s="439" t="s">
        <v>67</v>
      </c>
      <c r="I14" s="69" t="s">
        <v>5</v>
      </c>
      <c r="J14" s="435" t="s">
        <v>367</v>
      </c>
      <c r="K14" s="33">
        <v>0</v>
      </c>
      <c r="L14" s="33">
        <v>27000</v>
      </c>
      <c r="M14" s="437" t="s">
        <v>338</v>
      </c>
      <c r="N14" s="440">
        <v>30000</v>
      </c>
      <c r="O14" s="33">
        <v>20</v>
      </c>
      <c r="P14" s="440">
        <v>30000</v>
      </c>
      <c r="Q14" s="33" t="s">
        <v>338</v>
      </c>
      <c r="R14" s="33">
        <v>20</v>
      </c>
      <c r="S14" s="433" t="s">
        <v>373</v>
      </c>
      <c r="T14" s="433" t="s">
        <v>374</v>
      </c>
      <c r="U14" s="441" t="s">
        <v>813</v>
      </c>
    </row>
    <row r="15" spans="1:21" ht="89.25">
      <c r="A15" s="33">
        <v>8</v>
      </c>
      <c r="B15" s="33"/>
      <c r="C15" s="435" t="s">
        <v>352</v>
      </c>
      <c r="D15" s="435" t="s">
        <v>353</v>
      </c>
      <c r="E15" s="436" t="s">
        <v>354</v>
      </c>
      <c r="F15" s="437" t="s">
        <v>30</v>
      </c>
      <c r="G15" s="438" t="s">
        <v>31</v>
      </c>
      <c r="H15" s="69" t="s">
        <v>52</v>
      </c>
      <c r="I15" s="74" t="s">
        <v>6</v>
      </c>
      <c r="J15" s="435" t="s">
        <v>355</v>
      </c>
      <c r="K15" s="33">
        <v>0</v>
      </c>
      <c r="L15" s="33">
        <v>27000</v>
      </c>
      <c r="M15" s="437" t="s">
        <v>338</v>
      </c>
      <c r="N15" s="442">
        <v>30000</v>
      </c>
      <c r="O15" s="33">
        <v>20</v>
      </c>
      <c r="P15" s="432">
        <v>30000</v>
      </c>
      <c r="Q15" s="33" t="s">
        <v>338</v>
      </c>
      <c r="R15" s="33">
        <v>20</v>
      </c>
      <c r="S15" s="433" t="s">
        <v>356</v>
      </c>
      <c r="T15" s="433" t="s">
        <v>357</v>
      </c>
      <c r="U15" s="434" t="s">
        <v>814</v>
      </c>
    </row>
  </sheetData>
  <mergeCells count="7">
    <mergeCell ref="A6:C6"/>
    <mergeCell ref="P6:R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3"/>
  <sheetViews>
    <sheetView topLeftCell="A12" workbookViewId="0">
      <selection activeCell="C11" sqref="C11"/>
    </sheetView>
  </sheetViews>
  <sheetFormatPr defaultRowHeight="15"/>
  <sheetData>
    <row r="1" spans="1:21" ht="18.75">
      <c r="A1" s="576" t="s">
        <v>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</row>
    <row r="2" spans="1:21" ht="18.75">
      <c r="A2" s="576" t="s">
        <v>1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</row>
    <row r="3" spans="1:21" ht="18.75">
      <c r="A3" s="576" t="s">
        <v>98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80"/>
      <c r="T3" s="98"/>
    </row>
    <row r="4" spans="1:21" ht="18.75">
      <c r="A4" s="626" t="s">
        <v>285</v>
      </c>
      <c r="B4" s="626"/>
      <c r="C4" s="626"/>
      <c r="D4" s="626"/>
      <c r="E4" s="626"/>
      <c r="F4" s="626"/>
      <c r="G4" s="626"/>
      <c r="H4" s="185"/>
      <c r="I4" s="7"/>
      <c r="J4" s="7"/>
      <c r="K4" s="7"/>
      <c r="L4" s="6"/>
      <c r="M4" s="97"/>
      <c r="N4" s="75"/>
      <c r="O4" s="97"/>
      <c r="P4" s="76"/>
      <c r="Q4" s="9"/>
      <c r="R4" s="78" t="s">
        <v>190</v>
      </c>
      <c r="S4" s="80"/>
      <c r="T4" s="98"/>
    </row>
    <row r="5" spans="1:21">
      <c r="A5" s="79"/>
      <c r="B5" s="103"/>
      <c r="C5" s="80"/>
      <c r="D5" s="79"/>
      <c r="E5" s="80"/>
      <c r="F5" s="186"/>
      <c r="G5" s="112"/>
      <c r="H5" s="186"/>
      <c r="I5" s="112"/>
      <c r="J5" s="79"/>
      <c r="K5" s="79"/>
      <c r="L5" s="79"/>
      <c r="M5" s="103"/>
      <c r="N5" s="81"/>
      <c r="O5" s="103"/>
      <c r="P5" s="81"/>
      <c r="Q5" s="627" t="s">
        <v>191</v>
      </c>
      <c r="R5" s="627"/>
      <c r="S5" s="80"/>
      <c r="T5" s="98"/>
    </row>
    <row r="6" spans="1:21">
      <c r="A6" s="625" t="s">
        <v>192</v>
      </c>
      <c r="B6" s="625"/>
      <c r="C6" s="80"/>
      <c r="D6" s="79"/>
      <c r="E6" s="80"/>
      <c r="F6" s="186"/>
      <c r="G6" s="112"/>
      <c r="H6" s="186"/>
      <c r="I6" s="112"/>
      <c r="J6" s="79"/>
      <c r="K6" s="79"/>
      <c r="L6" s="79"/>
      <c r="M6" s="103"/>
      <c r="N6" s="81"/>
      <c r="O6" s="103"/>
      <c r="P6" s="81"/>
      <c r="Q6" s="103"/>
      <c r="R6" s="79"/>
      <c r="S6" s="80"/>
      <c r="T6" s="98"/>
    </row>
    <row r="7" spans="1:21" ht="63">
      <c r="A7" s="143" t="s">
        <v>100</v>
      </c>
      <c r="B7" s="143" t="s">
        <v>101</v>
      </c>
      <c r="C7" s="170" t="s">
        <v>102</v>
      </c>
      <c r="D7" s="143" t="s">
        <v>103</v>
      </c>
      <c r="E7" s="170" t="s">
        <v>104</v>
      </c>
      <c r="F7" s="170" t="s">
        <v>9</v>
      </c>
      <c r="G7" s="143" t="s">
        <v>105</v>
      </c>
      <c r="H7" s="170" t="s">
        <v>106</v>
      </c>
      <c r="I7" s="143" t="s">
        <v>107</v>
      </c>
      <c r="J7" s="143" t="s">
        <v>193</v>
      </c>
      <c r="K7" s="143" t="s">
        <v>194</v>
      </c>
      <c r="L7" s="143" t="s">
        <v>195</v>
      </c>
      <c r="M7" s="143" t="s">
        <v>196</v>
      </c>
      <c r="N7" s="169" t="s">
        <v>197</v>
      </c>
      <c r="O7" s="143" t="s">
        <v>198</v>
      </c>
      <c r="P7" s="169" t="s">
        <v>112</v>
      </c>
      <c r="Q7" s="143" t="s">
        <v>111</v>
      </c>
      <c r="R7" s="143" t="s">
        <v>113</v>
      </c>
      <c r="S7" s="170" t="s">
        <v>286</v>
      </c>
      <c r="T7" s="148" t="s">
        <v>287</v>
      </c>
      <c r="U7" s="187" t="s">
        <v>450</v>
      </c>
    </row>
    <row r="8" spans="1:21" ht="126">
      <c r="A8" s="90">
        <v>1</v>
      </c>
      <c r="B8" s="178"/>
      <c r="C8" s="173" t="s">
        <v>454</v>
      </c>
      <c r="D8" s="144" t="s">
        <v>455</v>
      </c>
      <c r="E8" s="179" t="s">
        <v>456</v>
      </c>
      <c r="F8" s="90" t="s">
        <v>30</v>
      </c>
      <c r="G8" s="179" t="s">
        <v>31</v>
      </c>
      <c r="H8" s="84" t="s">
        <v>67</v>
      </c>
      <c r="I8" s="90" t="s">
        <v>6</v>
      </c>
      <c r="J8" s="88" t="s">
        <v>457</v>
      </c>
      <c r="K8" s="88" t="s">
        <v>458</v>
      </c>
      <c r="L8" s="88" t="s">
        <v>186</v>
      </c>
      <c r="M8" s="88" t="s">
        <v>459</v>
      </c>
      <c r="N8" s="88">
        <v>157500</v>
      </c>
      <c r="O8" s="89" t="s">
        <v>251</v>
      </c>
      <c r="P8" s="85">
        <v>22500</v>
      </c>
      <c r="Q8" s="89" t="s">
        <v>460</v>
      </c>
      <c r="R8" s="90" t="s">
        <v>461</v>
      </c>
      <c r="S8" s="146" t="s">
        <v>462</v>
      </c>
      <c r="T8" s="154" t="s">
        <v>463</v>
      </c>
      <c r="U8" s="126"/>
    </row>
    <row r="9" spans="1:21" ht="157.5">
      <c r="A9" s="88">
        <v>2</v>
      </c>
      <c r="B9" s="88"/>
      <c r="C9" s="173" t="s">
        <v>464</v>
      </c>
      <c r="D9" s="144" t="s">
        <v>465</v>
      </c>
      <c r="E9" s="179" t="s">
        <v>466</v>
      </c>
      <c r="F9" s="90" t="s">
        <v>30</v>
      </c>
      <c r="G9" s="179" t="s">
        <v>31</v>
      </c>
      <c r="H9" s="84" t="s">
        <v>52</v>
      </c>
      <c r="I9" s="90" t="s">
        <v>6</v>
      </c>
      <c r="J9" s="88" t="s">
        <v>467</v>
      </c>
      <c r="K9" s="88" t="s">
        <v>458</v>
      </c>
      <c r="L9" s="88" t="s">
        <v>468</v>
      </c>
      <c r="M9" s="88" t="s">
        <v>469</v>
      </c>
      <c r="N9" s="88">
        <v>200000</v>
      </c>
      <c r="O9" s="89" t="s">
        <v>470</v>
      </c>
      <c r="P9" s="85">
        <v>50000</v>
      </c>
      <c r="Q9" s="89" t="s">
        <v>460</v>
      </c>
      <c r="R9" s="90" t="s">
        <v>394</v>
      </c>
      <c r="S9" s="154" t="s">
        <v>471</v>
      </c>
      <c r="T9" s="154" t="s">
        <v>472</v>
      </c>
      <c r="U9" s="126"/>
    </row>
    <row r="10" spans="1:21" ht="102">
      <c r="A10" s="90">
        <v>3</v>
      </c>
      <c r="B10" s="430"/>
      <c r="C10" s="431" t="s">
        <v>473</v>
      </c>
      <c r="D10" s="180" t="s">
        <v>474</v>
      </c>
      <c r="E10" s="180" t="s">
        <v>475</v>
      </c>
      <c r="F10" s="181" t="s">
        <v>30</v>
      </c>
      <c r="G10" s="182" t="s">
        <v>31</v>
      </c>
      <c r="H10" s="182" t="s">
        <v>52</v>
      </c>
      <c r="I10" s="182" t="s">
        <v>6</v>
      </c>
      <c r="J10" s="89" t="s">
        <v>476</v>
      </c>
      <c r="K10" s="180" t="s">
        <v>477</v>
      </c>
      <c r="L10" s="89" t="s">
        <v>421</v>
      </c>
      <c r="M10" s="183" t="s">
        <v>478</v>
      </c>
      <c r="N10" s="11">
        <v>100000</v>
      </c>
      <c r="O10" s="11" t="s">
        <v>338</v>
      </c>
      <c r="P10" s="11">
        <v>50000</v>
      </c>
      <c r="Q10" s="11" t="s">
        <v>479</v>
      </c>
      <c r="R10" s="11" t="s">
        <v>269</v>
      </c>
      <c r="S10" s="184" t="s">
        <v>480</v>
      </c>
      <c r="T10" s="184" t="s">
        <v>481</v>
      </c>
      <c r="U10" s="182">
        <v>476509651</v>
      </c>
    </row>
    <row r="11" spans="1:21" ht="63.75">
      <c r="A11" s="88">
        <v>4</v>
      </c>
      <c r="B11" s="11"/>
      <c r="C11" s="180" t="s">
        <v>778</v>
      </c>
      <c r="D11" s="105" t="s">
        <v>779</v>
      </c>
      <c r="E11" s="180" t="s">
        <v>780</v>
      </c>
      <c r="F11" s="11" t="s">
        <v>781</v>
      </c>
      <c r="G11" s="182" t="s">
        <v>31</v>
      </c>
      <c r="H11" s="182" t="s">
        <v>67</v>
      </c>
      <c r="I11" s="182" t="s">
        <v>6</v>
      </c>
      <c r="J11" s="180" t="s">
        <v>782</v>
      </c>
      <c r="K11" s="180" t="s">
        <v>783</v>
      </c>
      <c r="L11" s="182" t="s">
        <v>784</v>
      </c>
      <c r="M11" s="182" t="s">
        <v>478</v>
      </c>
      <c r="N11" s="11">
        <v>200000</v>
      </c>
      <c r="O11" s="11" t="s">
        <v>785</v>
      </c>
      <c r="P11" s="11">
        <v>50000</v>
      </c>
      <c r="Q11" s="11" t="s">
        <v>786</v>
      </c>
      <c r="R11" s="11" t="s">
        <v>787</v>
      </c>
      <c r="S11" s="184" t="s">
        <v>788</v>
      </c>
      <c r="T11" s="427" t="s">
        <v>789</v>
      </c>
      <c r="U11" s="184" t="s">
        <v>790</v>
      </c>
    </row>
    <row r="12" spans="1:21" ht="51">
      <c r="A12" s="90">
        <v>5</v>
      </c>
      <c r="B12" s="11"/>
      <c r="C12" s="89" t="s">
        <v>791</v>
      </c>
      <c r="D12" s="134" t="s">
        <v>792</v>
      </c>
      <c r="E12" s="180" t="s">
        <v>793</v>
      </c>
      <c r="F12" s="11" t="s">
        <v>781</v>
      </c>
      <c r="G12" s="182" t="s">
        <v>31</v>
      </c>
      <c r="H12" s="182" t="s">
        <v>67</v>
      </c>
      <c r="I12" s="182" t="s">
        <v>6</v>
      </c>
      <c r="J12" s="180" t="s">
        <v>782</v>
      </c>
      <c r="K12" s="180" t="s">
        <v>783</v>
      </c>
      <c r="L12" s="418" t="s">
        <v>784</v>
      </c>
      <c r="M12" s="418" t="s">
        <v>478</v>
      </c>
      <c r="N12" s="11">
        <v>200000</v>
      </c>
      <c r="O12" s="11" t="s">
        <v>785</v>
      </c>
      <c r="P12" s="11">
        <v>50000</v>
      </c>
      <c r="Q12" s="11" t="s">
        <v>786</v>
      </c>
      <c r="R12" s="11" t="s">
        <v>787</v>
      </c>
      <c r="S12" s="184" t="s">
        <v>794</v>
      </c>
      <c r="T12" s="427" t="s">
        <v>795</v>
      </c>
      <c r="U12" s="184" t="s">
        <v>796</v>
      </c>
    </row>
    <row r="13" spans="1:21" ht="89.25">
      <c r="A13" s="88">
        <v>6</v>
      </c>
      <c r="B13" s="11"/>
      <c r="C13" s="89" t="s">
        <v>797</v>
      </c>
      <c r="D13" s="89" t="s">
        <v>798</v>
      </c>
      <c r="E13" s="89" t="s">
        <v>799</v>
      </c>
      <c r="F13" s="428" t="s">
        <v>781</v>
      </c>
      <c r="G13" s="182" t="s">
        <v>31</v>
      </c>
      <c r="H13" s="182" t="s">
        <v>52</v>
      </c>
      <c r="I13" s="182" t="s">
        <v>6</v>
      </c>
      <c r="J13" s="89" t="s">
        <v>800</v>
      </c>
      <c r="K13" s="182" t="s">
        <v>477</v>
      </c>
      <c r="L13" s="182" t="s">
        <v>421</v>
      </c>
      <c r="M13" s="182" t="s">
        <v>478</v>
      </c>
      <c r="N13" s="11">
        <v>200000</v>
      </c>
      <c r="O13" s="11" t="s">
        <v>785</v>
      </c>
      <c r="P13" s="11">
        <v>50000</v>
      </c>
      <c r="Q13" s="11" t="s">
        <v>479</v>
      </c>
      <c r="R13" s="11" t="s">
        <v>424</v>
      </c>
      <c r="S13" s="429" t="s">
        <v>801</v>
      </c>
      <c r="T13" s="429" t="s">
        <v>802</v>
      </c>
      <c r="U13" s="182">
        <v>76001000236</v>
      </c>
    </row>
  </sheetData>
  <mergeCells count="6">
    <mergeCell ref="A6:B6"/>
    <mergeCell ref="A1:T1"/>
    <mergeCell ref="A2:T2"/>
    <mergeCell ref="A3:R3"/>
    <mergeCell ref="A4:G4"/>
    <mergeCell ref="Q5:R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15"/>
  <sheetViews>
    <sheetView topLeftCell="A5" workbookViewId="0">
      <selection activeCell="E16" sqref="E16"/>
    </sheetView>
  </sheetViews>
  <sheetFormatPr defaultRowHeight="15"/>
  <sheetData>
    <row r="1" spans="1:116" ht="26.25">
      <c r="A1" s="507"/>
      <c r="B1" s="507"/>
      <c r="C1" s="507"/>
      <c r="D1" s="507"/>
      <c r="E1" s="507"/>
      <c r="F1" s="507"/>
      <c r="G1" s="507"/>
      <c r="H1" s="507"/>
      <c r="I1" s="255"/>
      <c r="J1" s="255"/>
      <c r="K1" s="255"/>
      <c r="L1" s="255"/>
      <c r="M1" s="255"/>
      <c r="N1" s="255"/>
      <c r="O1" s="256"/>
      <c r="P1" s="255"/>
      <c r="Q1" s="255"/>
      <c r="R1" s="255"/>
      <c r="S1" s="255"/>
      <c r="T1" s="257"/>
      <c r="U1" s="257"/>
      <c r="V1" s="257"/>
      <c r="W1" s="257"/>
      <c r="X1" s="257"/>
      <c r="Y1" s="257"/>
      <c r="Z1" s="257"/>
      <c r="AA1" s="257"/>
      <c r="AB1" s="257"/>
      <c r="AC1" s="258"/>
      <c r="AD1" s="257"/>
      <c r="AE1" s="257"/>
      <c r="AF1" s="257"/>
      <c r="AG1" s="257"/>
      <c r="AH1" s="257"/>
      <c r="AI1" s="257"/>
      <c r="AJ1" s="257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508" t="s">
        <v>483</v>
      </c>
      <c r="CX1" s="509"/>
      <c r="CY1" s="476"/>
      <c r="CZ1" s="476"/>
      <c r="DA1" s="476"/>
      <c r="DB1" s="476"/>
      <c r="DC1" s="476"/>
      <c r="DD1" s="476"/>
      <c r="DE1" s="476"/>
      <c r="DF1" s="476"/>
      <c r="DG1" s="476"/>
      <c r="DH1" s="476"/>
      <c r="DI1" s="476"/>
      <c r="DJ1" s="476"/>
      <c r="DK1" s="476"/>
      <c r="DL1" s="199"/>
    </row>
    <row r="2" spans="1:116" ht="19.5" thickBot="1">
      <c r="A2" s="477"/>
      <c r="B2" s="477"/>
      <c r="C2" s="477"/>
      <c r="D2" s="477"/>
      <c r="E2" s="477"/>
      <c r="F2" s="477"/>
      <c r="G2" s="477"/>
      <c r="H2" s="477"/>
      <c r="I2" s="259"/>
      <c r="J2" s="259"/>
      <c r="K2" s="259"/>
      <c r="L2" s="259"/>
      <c r="M2" s="259"/>
      <c r="N2" s="259"/>
      <c r="O2" s="260"/>
      <c r="P2" s="259"/>
      <c r="Q2" s="259"/>
      <c r="R2" s="259"/>
      <c r="S2" s="259"/>
      <c r="T2" s="261"/>
      <c r="U2" s="261"/>
      <c r="V2" s="261"/>
      <c r="W2" s="261"/>
      <c r="X2" s="261"/>
      <c r="Y2" s="261"/>
      <c r="Z2" s="261"/>
      <c r="AA2" s="261"/>
      <c r="AB2" s="261"/>
      <c r="AC2" s="191"/>
      <c r="AD2" s="261"/>
      <c r="AE2" s="261"/>
      <c r="AF2" s="261"/>
      <c r="AG2" s="261"/>
      <c r="AH2" s="261"/>
      <c r="AI2" s="261"/>
      <c r="AJ2" s="261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262"/>
      <c r="CX2" s="263"/>
      <c r="CY2" s="192"/>
      <c r="CZ2" s="192"/>
      <c r="DA2" s="264" t="s">
        <v>548</v>
      </c>
      <c r="DB2" s="264"/>
      <c r="DC2" s="192"/>
      <c r="DD2" s="192"/>
      <c r="DE2" s="192"/>
      <c r="DF2" s="192"/>
      <c r="DG2" s="192"/>
      <c r="DH2" s="192"/>
      <c r="DI2" s="192"/>
      <c r="DJ2" s="192"/>
      <c r="DK2" s="192"/>
      <c r="DL2" s="199"/>
    </row>
    <row r="3" spans="1:116" ht="16.5" thickBot="1">
      <c r="A3" s="510" t="s">
        <v>485</v>
      </c>
      <c r="B3" s="480" t="s">
        <v>549</v>
      </c>
      <c r="C3" s="482" t="s">
        <v>486</v>
      </c>
      <c r="D3" s="480" t="s">
        <v>487</v>
      </c>
      <c r="E3" s="480" t="s">
        <v>550</v>
      </c>
      <c r="F3" s="480" t="s">
        <v>491</v>
      </c>
      <c r="G3" s="513" t="s">
        <v>551</v>
      </c>
      <c r="H3" s="513" t="s">
        <v>552</v>
      </c>
      <c r="I3" s="513" t="s">
        <v>553</v>
      </c>
      <c r="J3" s="480" t="s">
        <v>554</v>
      </c>
      <c r="K3" s="515" t="s">
        <v>490</v>
      </c>
      <c r="L3" s="504" t="s">
        <v>491</v>
      </c>
      <c r="M3" s="482" t="s">
        <v>555</v>
      </c>
      <c r="N3" s="482" t="s">
        <v>493</v>
      </c>
      <c r="O3" s="492" t="s">
        <v>556</v>
      </c>
      <c r="P3" s="495" t="s">
        <v>495</v>
      </c>
      <c r="Q3" s="496"/>
      <c r="R3" s="497"/>
      <c r="S3" s="482" t="s">
        <v>496</v>
      </c>
      <c r="T3" s="488" t="s">
        <v>497</v>
      </c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88"/>
      <c r="AI3" s="488"/>
      <c r="AJ3" s="489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265"/>
      <c r="CX3" s="202"/>
    </row>
    <row r="4" spans="1:116" ht="15.75" thickBot="1">
      <c r="A4" s="511"/>
      <c r="B4" s="512"/>
      <c r="C4" s="483"/>
      <c r="D4" s="512"/>
      <c r="E4" s="512"/>
      <c r="F4" s="512"/>
      <c r="G4" s="514"/>
      <c r="H4" s="514"/>
      <c r="I4" s="514"/>
      <c r="J4" s="512"/>
      <c r="K4" s="516"/>
      <c r="L4" s="505"/>
      <c r="M4" s="483"/>
      <c r="N4" s="483"/>
      <c r="O4" s="493"/>
      <c r="P4" s="498"/>
      <c r="Q4" s="499"/>
      <c r="R4" s="500"/>
      <c r="S4" s="483"/>
      <c r="T4" s="490" t="s">
        <v>172</v>
      </c>
      <c r="U4" s="490"/>
      <c r="V4" s="490"/>
      <c r="W4" s="490"/>
      <c r="X4" s="490"/>
      <c r="Y4" s="490" t="s">
        <v>394</v>
      </c>
      <c r="Z4" s="490"/>
      <c r="AA4" s="490"/>
      <c r="AB4" s="490"/>
      <c r="AC4" s="490" t="s">
        <v>498</v>
      </c>
      <c r="AD4" s="490"/>
      <c r="AE4" s="490"/>
      <c r="AF4" s="490"/>
      <c r="AG4" s="490" t="s">
        <v>499</v>
      </c>
      <c r="AH4" s="490"/>
      <c r="AI4" s="490"/>
      <c r="AJ4" s="491"/>
      <c r="AK4" s="490" t="s">
        <v>461</v>
      </c>
      <c r="AL4" s="490"/>
      <c r="AM4" s="490"/>
      <c r="AN4" s="491"/>
      <c r="AO4" s="490" t="s">
        <v>500</v>
      </c>
      <c r="AP4" s="490"/>
      <c r="AQ4" s="490"/>
      <c r="AR4" s="491"/>
      <c r="AS4" s="490" t="s">
        <v>501</v>
      </c>
      <c r="AT4" s="490"/>
      <c r="AU4" s="490"/>
      <c r="AV4" s="491"/>
      <c r="AW4" s="490" t="s">
        <v>502</v>
      </c>
      <c r="AX4" s="490"/>
      <c r="AY4" s="490"/>
      <c r="AZ4" s="491"/>
      <c r="BA4" s="490" t="s">
        <v>503</v>
      </c>
      <c r="BB4" s="490"/>
      <c r="BC4" s="490"/>
      <c r="BD4" s="491"/>
      <c r="BE4" s="490" t="s">
        <v>504</v>
      </c>
      <c r="BF4" s="490"/>
      <c r="BG4" s="490"/>
      <c r="BH4" s="491"/>
      <c r="BI4" s="490" t="s">
        <v>505</v>
      </c>
      <c r="BJ4" s="490"/>
      <c r="BK4" s="490"/>
      <c r="BL4" s="491"/>
      <c r="BM4" s="490" t="s">
        <v>506</v>
      </c>
      <c r="BN4" s="490"/>
      <c r="BO4" s="490"/>
      <c r="BP4" s="491"/>
      <c r="BQ4" s="490" t="s">
        <v>507</v>
      </c>
      <c r="BR4" s="490"/>
      <c r="BS4" s="490"/>
      <c r="BT4" s="491"/>
      <c r="BU4" s="490" t="s">
        <v>508</v>
      </c>
      <c r="BV4" s="490"/>
      <c r="BW4" s="490"/>
      <c r="BX4" s="491"/>
      <c r="BY4" s="490" t="s">
        <v>509</v>
      </c>
      <c r="BZ4" s="490"/>
      <c r="CA4" s="490"/>
      <c r="CB4" s="491"/>
      <c r="CC4" s="490" t="s">
        <v>510</v>
      </c>
      <c r="CD4" s="490"/>
      <c r="CE4" s="490"/>
      <c r="CF4" s="491"/>
      <c r="CG4" s="490" t="s">
        <v>511</v>
      </c>
      <c r="CH4" s="490"/>
      <c r="CI4" s="490"/>
      <c r="CJ4" s="491"/>
      <c r="CK4" s="490" t="s">
        <v>512</v>
      </c>
      <c r="CL4" s="490"/>
      <c r="CM4" s="490"/>
      <c r="CN4" s="491"/>
      <c r="CO4" s="490" t="s">
        <v>513</v>
      </c>
      <c r="CP4" s="490"/>
      <c r="CQ4" s="490"/>
      <c r="CR4" s="491"/>
      <c r="CS4" s="490" t="s">
        <v>514</v>
      </c>
      <c r="CT4" s="490"/>
      <c r="CU4" s="490"/>
      <c r="CV4" s="491"/>
      <c r="CW4" s="501" t="s">
        <v>515</v>
      </c>
      <c r="CX4" s="502"/>
      <c r="CY4" s="502"/>
      <c r="CZ4" s="503"/>
      <c r="DA4" s="517" t="s">
        <v>557</v>
      </c>
      <c r="DB4" s="502"/>
      <c r="DC4" s="502"/>
      <c r="DD4" s="502"/>
      <c r="DE4" s="502"/>
      <c r="DF4" s="502"/>
      <c r="DG4" s="502"/>
      <c r="DH4" s="502"/>
      <c r="DI4" s="502"/>
      <c r="DJ4" s="502"/>
      <c r="DK4" s="502"/>
      <c r="DL4" s="518"/>
    </row>
    <row r="5" spans="1:116" ht="21.75" customHeight="1">
      <c r="A5" s="511"/>
      <c r="B5" s="512"/>
      <c r="C5" s="484"/>
      <c r="D5" s="512"/>
      <c r="E5" s="512"/>
      <c r="F5" s="512"/>
      <c r="G5" s="514"/>
      <c r="H5" s="514"/>
      <c r="I5" s="514"/>
      <c r="J5" s="512"/>
      <c r="K5" s="516"/>
      <c r="L5" s="506"/>
      <c r="M5" s="484"/>
      <c r="N5" s="484"/>
      <c r="O5" s="494"/>
      <c r="P5" s="205" t="s">
        <v>516</v>
      </c>
      <c r="Q5" s="206" t="s">
        <v>517</v>
      </c>
      <c r="R5" s="206" t="s">
        <v>518</v>
      </c>
      <c r="S5" s="484"/>
      <c r="T5" s="207" t="s">
        <v>519</v>
      </c>
      <c r="U5" s="207" t="s">
        <v>520</v>
      </c>
      <c r="V5" s="208" t="s">
        <v>517</v>
      </c>
      <c r="W5" s="208" t="s">
        <v>518</v>
      </c>
      <c r="X5" s="206" t="s">
        <v>516</v>
      </c>
      <c r="Y5" s="207" t="s">
        <v>520</v>
      </c>
      <c r="Z5" s="208" t="s">
        <v>521</v>
      </c>
      <c r="AA5" s="208" t="s">
        <v>518</v>
      </c>
      <c r="AB5" s="206" t="s">
        <v>516</v>
      </c>
      <c r="AC5" s="207" t="s">
        <v>520</v>
      </c>
      <c r="AD5" s="208" t="s">
        <v>521</v>
      </c>
      <c r="AE5" s="208" t="s">
        <v>518</v>
      </c>
      <c r="AF5" s="206" t="s">
        <v>516</v>
      </c>
      <c r="AG5" s="207" t="s">
        <v>520</v>
      </c>
      <c r="AH5" s="208" t="s">
        <v>521</v>
      </c>
      <c r="AI5" s="208" t="s">
        <v>518</v>
      </c>
      <c r="AJ5" s="209" t="s">
        <v>516</v>
      </c>
      <c r="AK5" s="207" t="s">
        <v>520</v>
      </c>
      <c r="AL5" s="208" t="s">
        <v>521</v>
      </c>
      <c r="AM5" s="208" t="s">
        <v>518</v>
      </c>
      <c r="AN5" s="209" t="s">
        <v>516</v>
      </c>
      <c r="AO5" s="207" t="s">
        <v>520</v>
      </c>
      <c r="AP5" s="208" t="s">
        <v>521</v>
      </c>
      <c r="AQ5" s="208" t="s">
        <v>518</v>
      </c>
      <c r="AR5" s="209" t="s">
        <v>516</v>
      </c>
      <c r="AS5" s="207" t="s">
        <v>520</v>
      </c>
      <c r="AT5" s="208" t="s">
        <v>521</v>
      </c>
      <c r="AU5" s="208" t="s">
        <v>518</v>
      </c>
      <c r="AV5" s="209" t="s">
        <v>516</v>
      </c>
      <c r="AW5" s="207" t="s">
        <v>520</v>
      </c>
      <c r="AX5" s="208" t="s">
        <v>521</v>
      </c>
      <c r="AY5" s="208" t="s">
        <v>518</v>
      </c>
      <c r="AZ5" s="209" t="s">
        <v>516</v>
      </c>
      <c r="BA5" s="207" t="s">
        <v>520</v>
      </c>
      <c r="BB5" s="208" t="s">
        <v>521</v>
      </c>
      <c r="BC5" s="208" t="s">
        <v>518</v>
      </c>
      <c r="BD5" s="209" t="s">
        <v>516</v>
      </c>
      <c r="BE5" s="207" t="s">
        <v>520</v>
      </c>
      <c r="BF5" s="208" t="s">
        <v>521</v>
      </c>
      <c r="BG5" s="208" t="s">
        <v>518</v>
      </c>
      <c r="BH5" s="209" t="s">
        <v>516</v>
      </c>
      <c r="BI5" s="207" t="s">
        <v>520</v>
      </c>
      <c r="BJ5" s="208" t="s">
        <v>521</v>
      </c>
      <c r="BK5" s="208" t="s">
        <v>518</v>
      </c>
      <c r="BL5" s="209" t="s">
        <v>516</v>
      </c>
      <c r="BM5" s="207" t="s">
        <v>520</v>
      </c>
      <c r="BN5" s="208" t="s">
        <v>521</v>
      </c>
      <c r="BO5" s="208" t="s">
        <v>518</v>
      </c>
      <c r="BP5" s="209" t="s">
        <v>516</v>
      </c>
      <c r="BQ5" s="207" t="s">
        <v>520</v>
      </c>
      <c r="BR5" s="208" t="s">
        <v>521</v>
      </c>
      <c r="BS5" s="208" t="s">
        <v>518</v>
      </c>
      <c r="BT5" s="209" t="s">
        <v>516</v>
      </c>
      <c r="BU5" s="207" t="s">
        <v>520</v>
      </c>
      <c r="BV5" s="208" t="s">
        <v>521</v>
      </c>
      <c r="BW5" s="208" t="s">
        <v>518</v>
      </c>
      <c r="BX5" s="209" t="s">
        <v>516</v>
      </c>
      <c r="BY5" s="207" t="s">
        <v>520</v>
      </c>
      <c r="BZ5" s="208" t="s">
        <v>521</v>
      </c>
      <c r="CA5" s="208" t="s">
        <v>518</v>
      </c>
      <c r="CB5" s="209" t="s">
        <v>516</v>
      </c>
      <c r="CC5" s="207" t="s">
        <v>520</v>
      </c>
      <c r="CD5" s="208" t="s">
        <v>521</v>
      </c>
      <c r="CE5" s="208" t="s">
        <v>518</v>
      </c>
      <c r="CF5" s="209" t="s">
        <v>516</v>
      </c>
      <c r="CG5" s="207" t="s">
        <v>520</v>
      </c>
      <c r="CH5" s="208" t="s">
        <v>521</v>
      </c>
      <c r="CI5" s="208" t="s">
        <v>518</v>
      </c>
      <c r="CJ5" s="209" t="s">
        <v>516</v>
      </c>
      <c r="CK5" s="207" t="s">
        <v>520</v>
      </c>
      <c r="CL5" s="208" t="s">
        <v>521</v>
      </c>
      <c r="CM5" s="208" t="s">
        <v>518</v>
      </c>
      <c r="CN5" s="209" t="s">
        <v>516</v>
      </c>
      <c r="CO5" s="207" t="s">
        <v>520</v>
      </c>
      <c r="CP5" s="208" t="s">
        <v>521</v>
      </c>
      <c r="CQ5" s="208" t="s">
        <v>518</v>
      </c>
      <c r="CR5" s="209" t="s">
        <v>516</v>
      </c>
      <c r="CS5" s="207" t="s">
        <v>520</v>
      </c>
      <c r="CT5" s="208" t="s">
        <v>521</v>
      </c>
      <c r="CU5" s="208" t="s">
        <v>518</v>
      </c>
      <c r="CV5" s="210" t="s">
        <v>516</v>
      </c>
      <c r="CW5" s="266" t="s">
        <v>52</v>
      </c>
      <c r="CX5" s="213" t="s">
        <v>522</v>
      </c>
      <c r="CY5" s="213" t="s">
        <v>67</v>
      </c>
      <c r="CZ5" s="213" t="s">
        <v>522</v>
      </c>
      <c r="DA5" s="267" t="s">
        <v>558</v>
      </c>
      <c r="DB5" s="213" t="s">
        <v>522</v>
      </c>
      <c r="DC5" s="267" t="s">
        <v>559</v>
      </c>
      <c r="DD5" s="213" t="s">
        <v>522</v>
      </c>
      <c r="DE5" s="267" t="s">
        <v>560</v>
      </c>
      <c r="DF5" s="213" t="s">
        <v>522</v>
      </c>
      <c r="DG5" s="267" t="s">
        <v>561</v>
      </c>
      <c r="DH5" s="213" t="s">
        <v>522</v>
      </c>
      <c r="DI5" s="267" t="s">
        <v>562</v>
      </c>
      <c r="DJ5" s="213" t="s">
        <v>522</v>
      </c>
      <c r="DK5" s="267" t="s">
        <v>563</v>
      </c>
      <c r="DL5" s="268" t="s">
        <v>522</v>
      </c>
    </row>
    <row r="6" spans="1:116">
      <c r="A6" s="269">
        <v>1</v>
      </c>
      <c r="B6" s="270">
        <v>2</v>
      </c>
      <c r="C6" s="270"/>
      <c r="D6" s="270">
        <v>3</v>
      </c>
      <c r="E6" s="271">
        <v>4</v>
      </c>
      <c r="F6" s="271">
        <v>5</v>
      </c>
      <c r="G6" s="271">
        <v>6</v>
      </c>
      <c r="H6" s="271">
        <v>7</v>
      </c>
      <c r="I6" s="271">
        <v>8</v>
      </c>
      <c r="J6" s="271">
        <v>9</v>
      </c>
      <c r="K6" s="272">
        <v>10</v>
      </c>
      <c r="L6" s="273">
        <v>7</v>
      </c>
      <c r="M6" s="271">
        <v>8</v>
      </c>
      <c r="N6" s="271"/>
      <c r="O6" s="274">
        <v>9</v>
      </c>
      <c r="P6" s="271">
        <v>10</v>
      </c>
      <c r="Q6" s="271"/>
      <c r="R6" s="271"/>
      <c r="S6" s="271">
        <v>11</v>
      </c>
      <c r="T6" s="271">
        <v>6</v>
      </c>
      <c r="U6" s="271">
        <v>7</v>
      </c>
      <c r="V6" s="271">
        <v>8</v>
      </c>
      <c r="W6" s="271">
        <v>9</v>
      </c>
      <c r="X6" s="271">
        <v>10</v>
      </c>
      <c r="Y6" s="271">
        <v>11</v>
      </c>
      <c r="Z6" s="271">
        <v>12</v>
      </c>
      <c r="AA6" s="271">
        <v>13</v>
      </c>
      <c r="AB6" s="271">
        <v>14</v>
      </c>
      <c r="AC6" s="271">
        <v>15</v>
      </c>
      <c r="AD6" s="271">
        <v>16</v>
      </c>
      <c r="AE6" s="271">
        <v>17</v>
      </c>
      <c r="AF6" s="271">
        <v>18</v>
      </c>
      <c r="AG6" s="271">
        <v>19</v>
      </c>
      <c r="AH6" s="271">
        <v>20</v>
      </c>
      <c r="AI6" s="271">
        <v>21</v>
      </c>
      <c r="AJ6" s="272">
        <v>22</v>
      </c>
      <c r="AK6" s="271">
        <v>19</v>
      </c>
      <c r="AL6" s="271">
        <v>20</v>
      </c>
      <c r="AM6" s="271">
        <v>21</v>
      </c>
      <c r="AN6" s="272">
        <v>22</v>
      </c>
      <c r="AO6" s="271">
        <v>19</v>
      </c>
      <c r="AP6" s="271">
        <v>20</v>
      </c>
      <c r="AQ6" s="271">
        <v>21</v>
      </c>
      <c r="AR6" s="272">
        <v>22</v>
      </c>
      <c r="AS6" s="271">
        <v>19</v>
      </c>
      <c r="AT6" s="271">
        <v>20</v>
      </c>
      <c r="AU6" s="271">
        <v>21</v>
      </c>
      <c r="AV6" s="272">
        <v>22</v>
      </c>
      <c r="AW6" s="271">
        <v>19</v>
      </c>
      <c r="AX6" s="271">
        <v>20</v>
      </c>
      <c r="AY6" s="271">
        <v>21</v>
      </c>
      <c r="AZ6" s="272">
        <v>22</v>
      </c>
      <c r="BA6" s="271">
        <v>19</v>
      </c>
      <c r="BB6" s="271">
        <v>20</v>
      </c>
      <c r="BC6" s="271">
        <v>21</v>
      </c>
      <c r="BD6" s="272">
        <v>22</v>
      </c>
      <c r="BE6" s="271">
        <v>19</v>
      </c>
      <c r="BF6" s="271">
        <v>20</v>
      </c>
      <c r="BG6" s="271">
        <v>21</v>
      </c>
      <c r="BH6" s="272">
        <v>22</v>
      </c>
      <c r="BI6" s="271">
        <v>19</v>
      </c>
      <c r="BJ6" s="271">
        <v>20</v>
      </c>
      <c r="BK6" s="271">
        <v>21</v>
      </c>
      <c r="BL6" s="272">
        <v>22</v>
      </c>
      <c r="BM6" s="271">
        <v>19</v>
      </c>
      <c r="BN6" s="271">
        <v>20</v>
      </c>
      <c r="BO6" s="271">
        <v>21</v>
      </c>
      <c r="BP6" s="272">
        <v>22</v>
      </c>
      <c r="BQ6" s="271">
        <v>19</v>
      </c>
      <c r="BR6" s="271">
        <v>20</v>
      </c>
      <c r="BS6" s="271">
        <v>21</v>
      </c>
      <c r="BT6" s="272">
        <v>22</v>
      </c>
      <c r="BU6" s="271">
        <v>19</v>
      </c>
      <c r="BV6" s="271">
        <v>20</v>
      </c>
      <c r="BW6" s="271">
        <v>21</v>
      </c>
      <c r="BX6" s="272">
        <v>22</v>
      </c>
      <c r="BY6" s="271">
        <v>19</v>
      </c>
      <c r="BZ6" s="271">
        <v>20</v>
      </c>
      <c r="CA6" s="271">
        <v>21</v>
      </c>
      <c r="CB6" s="272">
        <v>22</v>
      </c>
      <c r="CC6" s="271">
        <v>19</v>
      </c>
      <c r="CD6" s="271">
        <v>20</v>
      </c>
      <c r="CE6" s="271">
        <v>21</v>
      </c>
      <c r="CF6" s="272">
        <v>22</v>
      </c>
      <c r="CG6" s="271">
        <v>19</v>
      </c>
      <c r="CH6" s="271">
        <v>20</v>
      </c>
      <c r="CI6" s="271">
        <v>21</v>
      </c>
      <c r="CJ6" s="272">
        <v>22</v>
      </c>
      <c r="CK6" s="271">
        <v>19</v>
      </c>
      <c r="CL6" s="271">
        <v>20</v>
      </c>
      <c r="CM6" s="271">
        <v>21</v>
      </c>
      <c r="CN6" s="272">
        <v>22</v>
      </c>
      <c r="CO6" s="271">
        <v>19</v>
      </c>
      <c r="CP6" s="271">
        <v>20</v>
      </c>
      <c r="CQ6" s="271">
        <v>21</v>
      </c>
      <c r="CR6" s="272">
        <v>22</v>
      </c>
      <c r="CS6" s="271">
        <v>19</v>
      </c>
      <c r="CT6" s="271">
        <v>20</v>
      </c>
      <c r="CU6" s="271">
        <v>21</v>
      </c>
      <c r="CV6" s="275">
        <v>22</v>
      </c>
      <c r="CW6" s="276">
        <v>8</v>
      </c>
      <c r="CX6" s="277">
        <v>9</v>
      </c>
      <c r="CY6" s="277">
        <v>10</v>
      </c>
      <c r="CZ6" s="277">
        <v>11</v>
      </c>
      <c r="DA6" s="277">
        <v>12</v>
      </c>
      <c r="DB6" s="277">
        <v>13</v>
      </c>
      <c r="DC6" s="277">
        <v>14</v>
      </c>
      <c r="DD6" s="277">
        <v>15</v>
      </c>
      <c r="DE6" s="277">
        <v>16</v>
      </c>
      <c r="DF6" s="277">
        <v>17</v>
      </c>
      <c r="DG6" s="277">
        <v>18</v>
      </c>
      <c r="DH6" s="277">
        <v>19</v>
      </c>
      <c r="DI6" s="277">
        <v>20</v>
      </c>
      <c r="DJ6" s="277">
        <v>21</v>
      </c>
      <c r="DK6" s="277">
        <v>22</v>
      </c>
      <c r="DL6" s="278">
        <v>23</v>
      </c>
    </row>
    <row r="7" spans="1:116" ht="25.5">
      <c r="A7" s="221"/>
      <c r="B7" s="222" t="s">
        <v>524</v>
      </c>
      <c r="C7" s="222"/>
      <c r="D7" s="223"/>
      <c r="E7" s="224"/>
      <c r="F7" s="224"/>
      <c r="G7" s="225"/>
      <c r="H7" s="226"/>
      <c r="I7" s="225"/>
      <c r="J7" s="224"/>
      <c r="K7" s="227"/>
      <c r="L7" s="228"/>
      <c r="M7" s="224"/>
      <c r="N7" s="224"/>
      <c r="O7" s="225" t="s">
        <v>525</v>
      </c>
      <c r="P7" s="226"/>
      <c r="Q7" s="226"/>
      <c r="R7" s="226"/>
      <c r="S7" s="225" t="s">
        <v>525</v>
      </c>
      <c r="T7" s="224"/>
      <c r="U7" s="224"/>
      <c r="V7" s="224"/>
      <c r="W7" s="224"/>
      <c r="X7" s="229"/>
      <c r="Y7" s="224"/>
      <c r="Z7" s="224"/>
      <c r="AA7" s="224"/>
      <c r="AB7" s="229"/>
      <c r="AC7" s="224"/>
      <c r="AD7" s="224"/>
      <c r="AE7" s="224"/>
      <c r="AF7" s="229"/>
      <c r="AG7" s="224"/>
      <c r="AH7" s="224"/>
      <c r="AI7" s="224"/>
      <c r="AJ7" s="230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2"/>
      <c r="CX7" s="224"/>
      <c r="CY7" s="224"/>
      <c r="CZ7" s="224"/>
    </row>
    <row r="8" spans="1:116" ht="63.75">
      <c r="A8" s="233">
        <v>1</v>
      </c>
      <c r="B8" s="234" t="s">
        <v>526</v>
      </c>
      <c r="C8" s="234" t="s">
        <v>527</v>
      </c>
      <c r="D8" s="234" t="s">
        <v>528</v>
      </c>
      <c r="E8" s="226">
        <v>21250</v>
      </c>
      <c r="F8" s="226" t="s">
        <v>529</v>
      </c>
      <c r="G8" s="225">
        <f t="shared" ref="G8:G10" si="0">SUM(100/85*E8)-E8</f>
        <v>3750</v>
      </c>
      <c r="H8" s="226">
        <v>5</v>
      </c>
      <c r="I8" s="225">
        <f t="shared" ref="I8:I9" si="1">SUM((K8-E8/20))</f>
        <v>167.34375</v>
      </c>
      <c r="J8" s="226">
        <v>20</v>
      </c>
      <c r="K8" s="227">
        <f>SUM((E8*6*21)/(8*20*100))+(E8/20)</f>
        <v>1229.84375</v>
      </c>
      <c r="L8" s="235" t="s">
        <v>529</v>
      </c>
      <c r="M8" s="226">
        <v>20</v>
      </c>
      <c r="N8" s="225">
        <f>SUM(M8*I8)</f>
        <v>3346.875</v>
      </c>
      <c r="O8" s="225">
        <f>SUM(M8*K8)</f>
        <v>24596.875</v>
      </c>
      <c r="P8" s="226">
        <f>SUM(Q8:R8)</f>
        <v>2481</v>
      </c>
      <c r="Q8" s="226">
        <f t="shared" ref="Q8:R10" si="2">SUM(V8,Z8,AD8,AH8,AL8,AP8,AT8,AX8,BB8,BF8,BJ8,BN8,BR8,BV8,BZ8,CD8,CH8,CL8,CP8,CT8)</f>
        <v>2126</v>
      </c>
      <c r="R8" s="226">
        <f t="shared" si="2"/>
        <v>355</v>
      </c>
      <c r="S8" s="225">
        <f>SUM(O8-P8)</f>
        <v>22115.875</v>
      </c>
      <c r="T8" s="226" t="s">
        <v>530</v>
      </c>
      <c r="U8" s="236" t="s">
        <v>531</v>
      </c>
      <c r="V8" s="226">
        <v>1063</v>
      </c>
      <c r="W8" s="226">
        <v>168</v>
      </c>
      <c r="X8" s="237">
        <f>SUM(V8:W8)</f>
        <v>1231</v>
      </c>
      <c r="Y8" s="238" t="s">
        <v>532</v>
      </c>
      <c r="Z8" s="226">
        <v>1063</v>
      </c>
      <c r="AA8" s="226">
        <v>187</v>
      </c>
      <c r="AB8" s="237">
        <f>SUM(Z8:AA8)</f>
        <v>1250</v>
      </c>
      <c r="AC8" s="236"/>
      <c r="AD8" s="226"/>
      <c r="AE8" s="226"/>
      <c r="AF8" s="237">
        <f>SUM(AD8:AE8)</f>
        <v>0</v>
      </c>
      <c r="AG8" s="238" t="s">
        <v>525</v>
      </c>
      <c r="AH8" s="226"/>
      <c r="AI8" s="226"/>
      <c r="AJ8" s="237">
        <f>SUM(AH8:AI8)</f>
        <v>0</v>
      </c>
      <c r="AK8" s="239"/>
      <c r="AL8" s="240"/>
      <c r="AM8" s="240"/>
      <c r="AN8" s="237">
        <f>SUM(AL8:AM8)</f>
        <v>0</v>
      </c>
      <c r="AO8" s="241"/>
      <c r="AP8" s="242"/>
      <c r="AQ8" s="243"/>
      <c r="AR8" s="237">
        <f>SUM(AP8:AQ8)</f>
        <v>0</v>
      </c>
      <c r="AS8" s="241"/>
      <c r="AT8" s="242" t="s">
        <v>525</v>
      </c>
      <c r="AU8" s="243"/>
      <c r="AV8" s="237">
        <f>SUM(AT8:AU8)</f>
        <v>0</v>
      </c>
      <c r="AW8" s="241"/>
      <c r="AX8" s="242" t="s">
        <v>525</v>
      </c>
      <c r="AY8" s="243"/>
      <c r="AZ8" s="237">
        <f>SUM(AX8:AY8)</f>
        <v>0</v>
      </c>
      <c r="BA8" s="241"/>
      <c r="BB8" s="242"/>
      <c r="BC8" s="243"/>
      <c r="BD8" s="237">
        <f>SUM(BB8:BC8)</f>
        <v>0</v>
      </c>
      <c r="BE8" s="241"/>
      <c r="BF8" s="242" t="s">
        <v>525</v>
      </c>
      <c r="BG8" s="243"/>
      <c r="BH8" s="237">
        <f>SUM(BF8:BG8)</f>
        <v>0</v>
      </c>
      <c r="BI8" s="241"/>
      <c r="BJ8" s="242" t="s">
        <v>525</v>
      </c>
      <c r="BK8" s="243"/>
      <c r="BL8" s="237">
        <f>SUM(BJ8:BK8)</f>
        <v>0</v>
      </c>
      <c r="BM8" s="241"/>
      <c r="BN8" s="242" t="s">
        <v>525</v>
      </c>
      <c r="BO8" s="240"/>
      <c r="BP8" s="237">
        <f>SUM(BN8:BO8)</f>
        <v>0</v>
      </c>
      <c r="BQ8" s="240"/>
      <c r="BR8" s="240"/>
      <c r="BS8" s="240"/>
      <c r="BT8" s="240"/>
      <c r="BU8" s="240"/>
      <c r="BV8" s="240"/>
      <c r="BW8" s="240"/>
      <c r="BX8" s="237">
        <f>SUM(BV8:BW8)</f>
        <v>0</v>
      </c>
      <c r="BY8" s="240"/>
      <c r="BZ8" s="240"/>
      <c r="CA8" s="240"/>
      <c r="CB8" s="237">
        <f>SUM(BZ8:CA8)</f>
        <v>0</v>
      </c>
      <c r="CC8" s="240"/>
      <c r="CD8" s="240"/>
      <c r="CE8" s="240"/>
      <c r="CF8" s="237">
        <f>SUM(CD8:CE8)</f>
        <v>0</v>
      </c>
      <c r="CG8" s="240"/>
      <c r="CH8" s="240"/>
      <c r="CI8" s="240"/>
      <c r="CJ8" s="237">
        <f>SUM(CH8:CI8)</f>
        <v>0</v>
      </c>
      <c r="CK8" s="240"/>
      <c r="CL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4">
        <v>1</v>
      </c>
      <c r="CX8" s="226">
        <v>21250</v>
      </c>
      <c r="CY8" s="226"/>
      <c r="CZ8" s="226"/>
    </row>
    <row r="9" spans="1:116" ht="64.5" thickBot="1">
      <c r="A9" s="233">
        <v>2</v>
      </c>
      <c r="B9" s="234" t="s">
        <v>533</v>
      </c>
      <c r="C9" s="234" t="s">
        <v>527</v>
      </c>
      <c r="D9" s="234" t="s">
        <v>534</v>
      </c>
      <c r="E9" s="226">
        <v>21250</v>
      </c>
      <c r="F9" s="226" t="s">
        <v>535</v>
      </c>
      <c r="G9" s="225">
        <f t="shared" si="0"/>
        <v>3750</v>
      </c>
      <c r="H9" s="226">
        <v>5</v>
      </c>
      <c r="I9" s="225">
        <f t="shared" si="1"/>
        <v>167.34375</v>
      </c>
      <c r="J9" s="226">
        <v>20</v>
      </c>
      <c r="K9" s="227">
        <f>SUM((E9*6*21)/(8*20*100))+(E9/20)</f>
        <v>1229.84375</v>
      </c>
      <c r="L9" s="235" t="s">
        <v>535</v>
      </c>
      <c r="M9" s="226">
        <v>20</v>
      </c>
      <c r="N9" s="225">
        <f>SUM(M9*I9)</f>
        <v>3346.875</v>
      </c>
      <c r="O9" s="225">
        <f>SUM(M9*K9)</f>
        <v>24596.875</v>
      </c>
      <c r="P9" s="226">
        <f>SUM(Q9:R9)</f>
        <v>2481</v>
      </c>
      <c r="Q9" s="226">
        <f t="shared" si="2"/>
        <v>2126</v>
      </c>
      <c r="R9" s="226">
        <f t="shared" si="2"/>
        <v>355</v>
      </c>
      <c r="S9" s="225">
        <f>SUM(O9-P9)</f>
        <v>22115.875</v>
      </c>
      <c r="T9" s="226" t="s">
        <v>530</v>
      </c>
      <c r="U9" s="236" t="s">
        <v>531</v>
      </c>
      <c r="V9" s="226">
        <v>1063</v>
      </c>
      <c r="W9" s="226">
        <v>168</v>
      </c>
      <c r="X9" s="237">
        <f>SUM(V9:W9)</f>
        <v>1231</v>
      </c>
      <c r="Y9" s="238" t="s">
        <v>532</v>
      </c>
      <c r="Z9" s="226">
        <v>1063</v>
      </c>
      <c r="AA9" s="226">
        <v>187</v>
      </c>
      <c r="AB9" s="237">
        <f>SUM(Z9:AA9)</f>
        <v>1250</v>
      </c>
      <c r="AC9" s="236"/>
      <c r="AD9" s="226"/>
      <c r="AE9" s="226"/>
      <c r="AF9" s="237">
        <f>SUM(AD9:AE9)</f>
        <v>0</v>
      </c>
      <c r="AG9" s="236"/>
      <c r="AH9" s="226"/>
      <c r="AI9" s="226"/>
      <c r="AJ9" s="237">
        <f>SUM(AH9:AI9)</f>
        <v>0</v>
      </c>
      <c r="AK9" s="245"/>
      <c r="AL9" s="240"/>
      <c r="AM9" s="240"/>
      <c r="AN9" s="237">
        <f>SUM(AL9:AM9)</f>
        <v>0</v>
      </c>
      <c r="AO9" s="246"/>
      <c r="AP9" s="247"/>
      <c r="AQ9" s="248"/>
      <c r="AR9" s="237">
        <f>SUM(AP9:AQ9)</f>
        <v>0</v>
      </c>
      <c r="AS9" s="246"/>
      <c r="AT9" s="247" t="s">
        <v>525</v>
      </c>
      <c r="AU9" s="248"/>
      <c r="AV9" s="237">
        <f>SUM(AT9:AU9)</f>
        <v>0</v>
      </c>
      <c r="AW9" s="246"/>
      <c r="AX9" s="247" t="s">
        <v>525</v>
      </c>
      <c r="AY9" s="248"/>
      <c r="AZ9" s="237">
        <f>SUM(AX9:AY9)</f>
        <v>0</v>
      </c>
      <c r="BA9" s="246"/>
      <c r="BB9" s="247"/>
      <c r="BC9" s="248"/>
      <c r="BD9" s="237">
        <f>SUM(BB9:BC9)</f>
        <v>0</v>
      </c>
      <c r="BE9" s="246"/>
      <c r="BF9" s="247" t="s">
        <v>525</v>
      </c>
      <c r="BG9" s="248"/>
      <c r="BH9" s="237">
        <f>SUM(BF9:BG9)</f>
        <v>0</v>
      </c>
      <c r="BI9" s="246"/>
      <c r="BJ9" s="247" t="s">
        <v>525</v>
      </c>
      <c r="BK9" s="248"/>
      <c r="BL9" s="237">
        <f>SUM(BJ9:BK9)</f>
        <v>0</v>
      </c>
      <c r="BM9" s="246"/>
      <c r="BN9" s="247" t="s">
        <v>525</v>
      </c>
      <c r="BO9" s="240"/>
      <c r="BP9" s="237">
        <f>SUM(BN9:BO9)</f>
        <v>0</v>
      </c>
      <c r="BQ9" s="240"/>
      <c r="BR9" s="240"/>
      <c r="BS9" s="240"/>
      <c r="BT9" s="240"/>
      <c r="BU9" s="240"/>
      <c r="BV9" s="240"/>
      <c r="BW9" s="240"/>
      <c r="BX9" s="237">
        <f>SUM(BV9:BW9)</f>
        <v>0</v>
      </c>
      <c r="BY9" s="240"/>
      <c r="BZ9" s="240"/>
      <c r="CA9" s="240"/>
      <c r="CB9" s="237">
        <f>SUM(BZ9:CA9)</f>
        <v>0</v>
      </c>
      <c r="CC9" s="240"/>
      <c r="CD9" s="240"/>
      <c r="CE9" s="240"/>
      <c r="CF9" s="237">
        <f>SUM(CD9:CE9)</f>
        <v>0</v>
      </c>
      <c r="CG9" s="240"/>
      <c r="CH9" s="240"/>
      <c r="CI9" s="240"/>
      <c r="CJ9" s="237">
        <f>SUM(CH9:CI9)</f>
        <v>0</v>
      </c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4">
        <v>1</v>
      </c>
      <c r="CX9" s="226">
        <v>21250</v>
      </c>
      <c r="CY9" s="226"/>
      <c r="CZ9" s="226"/>
    </row>
    <row r="10" spans="1:116" ht="89.25">
      <c r="A10" s="233">
        <v>3</v>
      </c>
      <c r="B10" s="234" t="s">
        <v>536</v>
      </c>
      <c r="C10" s="234" t="s">
        <v>537</v>
      </c>
      <c r="D10" s="234" t="s">
        <v>528</v>
      </c>
      <c r="E10" s="226">
        <v>29750</v>
      </c>
      <c r="F10" s="226" t="s">
        <v>538</v>
      </c>
      <c r="G10" s="225">
        <f t="shared" si="0"/>
        <v>5250</v>
      </c>
      <c r="H10" s="226">
        <v>5</v>
      </c>
      <c r="I10" s="225">
        <f>SUM((K10-E10/20))</f>
        <v>234.28125</v>
      </c>
      <c r="J10" s="226">
        <v>20</v>
      </c>
      <c r="K10" s="227">
        <f>SUM((E10*6*21)/(8*20*100))+(E10/20)</f>
        <v>1721.78125</v>
      </c>
      <c r="L10" s="235" t="s">
        <v>538</v>
      </c>
      <c r="M10" s="226">
        <v>20</v>
      </c>
      <c r="N10" s="225">
        <f>SUM(M10*I10)</f>
        <v>4685.625</v>
      </c>
      <c r="O10" s="225">
        <f>SUM(M10*K10)</f>
        <v>34435.625</v>
      </c>
      <c r="P10" s="226">
        <f>SUM(Q10:R10)</f>
        <v>28616</v>
      </c>
      <c r="Q10" s="226">
        <f t="shared" si="2"/>
        <v>23798</v>
      </c>
      <c r="R10" s="226">
        <f t="shared" si="2"/>
        <v>4818</v>
      </c>
      <c r="S10" s="225">
        <f>SUM(O10-P10)</f>
        <v>5819.625</v>
      </c>
      <c r="T10" s="226" t="s">
        <v>530</v>
      </c>
      <c r="U10" s="236" t="s">
        <v>539</v>
      </c>
      <c r="V10" s="226">
        <v>1488</v>
      </c>
      <c r="W10" s="226">
        <v>235</v>
      </c>
      <c r="X10" s="237">
        <f>SUM(V10:W10)</f>
        <v>1723</v>
      </c>
      <c r="Y10" s="236" t="s">
        <v>540</v>
      </c>
      <c r="Z10" s="226">
        <v>1488</v>
      </c>
      <c r="AA10" s="226">
        <v>235</v>
      </c>
      <c r="AB10" s="237">
        <f>SUM(Z10:AA10)</f>
        <v>1723</v>
      </c>
      <c r="AC10" s="236" t="s">
        <v>531</v>
      </c>
      <c r="AD10" s="226">
        <v>1488</v>
      </c>
      <c r="AE10" s="226">
        <v>235</v>
      </c>
      <c r="AF10" s="237">
        <f>SUM(AD10:AE10)</f>
        <v>1723</v>
      </c>
      <c r="AG10" s="236" t="s">
        <v>541</v>
      </c>
      <c r="AH10" s="226">
        <v>1488</v>
      </c>
      <c r="AI10" s="226">
        <v>235</v>
      </c>
      <c r="AJ10" s="237">
        <f>SUM(AH10:AI10)</f>
        <v>1723</v>
      </c>
      <c r="AK10" s="249" t="s">
        <v>542</v>
      </c>
      <c r="AL10" s="240">
        <v>1488</v>
      </c>
      <c r="AM10" s="240">
        <v>235</v>
      </c>
      <c r="AN10" s="237">
        <f>SUM(AL10:AM10)</f>
        <v>1723</v>
      </c>
      <c r="AO10" s="249" t="s">
        <v>543</v>
      </c>
      <c r="AP10" s="231">
        <v>1488</v>
      </c>
      <c r="AQ10" s="231">
        <v>235</v>
      </c>
      <c r="AR10" s="237">
        <f>SUM(AP10:AQ10)</f>
        <v>1723</v>
      </c>
      <c r="AS10" s="249" t="s">
        <v>544</v>
      </c>
      <c r="AT10" s="231">
        <v>1488</v>
      </c>
      <c r="AU10" s="231">
        <v>235</v>
      </c>
      <c r="AV10" s="237">
        <f>SUM(AT10:AU10)</f>
        <v>1723</v>
      </c>
      <c r="AW10" s="231" t="s">
        <v>545</v>
      </c>
      <c r="AX10" s="231">
        <v>1488</v>
      </c>
      <c r="AY10" s="231">
        <v>235</v>
      </c>
      <c r="AZ10" s="237">
        <f>SUM(AX10:AY10)</f>
        <v>1723</v>
      </c>
      <c r="BA10" s="231" t="s">
        <v>545</v>
      </c>
      <c r="BB10" s="231">
        <v>1488</v>
      </c>
      <c r="BC10" s="231">
        <v>235</v>
      </c>
      <c r="BD10" s="237">
        <f>SUM(BB10:BC10)</f>
        <v>1723</v>
      </c>
      <c r="BE10" s="250">
        <v>39275</v>
      </c>
      <c r="BF10" s="231">
        <v>1488</v>
      </c>
      <c r="BG10" s="231">
        <v>235</v>
      </c>
      <c r="BH10" s="237">
        <f>SUM(BF10:BG10)</f>
        <v>1723</v>
      </c>
      <c r="BI10" s="250">
        <v>39511</v>
      </c>
      <c r="BJ10" s="231">
        <v>1488</v>
      </c>
      <c r="BK10" s="231">
        <v>235</v>
      </c>
      <c r="BL10" s="237">
        <f>SUM(BJ10:BK10)</f>
        <v>1723</v>
      </c>
      <c r="BM10" s="250">
        <v>39697</v>
      </c>
      <c r="BN10" s="231">
        <v>1488</v>
      </c>
      <c r="BO10" s="240">
        <v>235</v>
      </c>
      <c r="BP10" s="237">
        <f>SUM(BN10:BO10)</f>
        <v>1723</v>
      </c>
      <c r="BQ10" s="240" t="s">
        <v>546</v>
      </c>
      <c r="BR10" s="240">
        <v>1488</v>
      </c>
      <c r="BS10" s="240">
        <v>235</v>
      </c>
      <c r="BT10" s="237">
        <f>SUM(BR10:BS10)</f>
        <v>1723</v>
      </c>
      <c r="BU10" s="251" t="s">
        <v>547</v>
      </c>
      <c r="BV10" s="240">
        <v>1488</v>
      </c>
      <c r="BW10" s="240">
        <v>235</v>
      </c>
      <c r="BX10" s="237">
        <f>SUM(BV10:BW10)</f>
        <v>1723</v>
      </c>
      <c r="BY10" s="251" t="s">
        <v>547</v>
      </c>
      <c r="BZ10" s="240">
        <v>1488</v>
      </c>
      <c r="CA10" s="240">
        <v>235</v>
      </c>
      <c r="CB10" s="237">
        <f>SUM(BZ10:CA10)</f>
        <v>1723</v>
      </c>
      <c r="CC10" s="252">
        <v>39847</v>
      </c>
      <c r="CD10" s="240">
        <v>1478</v>
      </c>
      <c r="CE10" s="240">
        <v>221</v>
      </c>
      <c r="CF10" s="237">
        <f>SUM(CD10:CE10)</f>
        <v>1699</v>
      </c>
      <c r="CG10" s="252">
        <v>39847</v>
      </c>
      <c r="CH10" s="240"/>
      <c r="CI10" s="240">
        <v>1072</v>
      </c>
      <c r="CJ10" s="237">
        <f>SUM(CH10:CI10)</f>
        <v>1072</v>
      </c>
      <c r="CK10" s="240"/>
      <c r="CL10" s="240"/>
      <c r="CM10" s="240"/>
      <c r="CN10" s="240"/>
      <c r="CO10" s="240"/>
      <c r="CP10" s="240"/>
      <c r="CQ10" s="240"/>
      <c r="CR10" s="240"/>
      <c r="CS10" s="240"/>
      <c r="CT10" s="240"/>
      <c r="CU10" s="240"/>
      <c r="CV10" s="240"/>
      <c r="CW10" s="244">
        <v>1</v>
      </c>
      <c r="CX10" s="226">
        <v>29750</v>
      </c>
      <c r="CY10" s="226"/>
      <c r="CZ10" s="226"/>
    </row>
    <row r="11" spans="1:116">
      <c r="A11" s="233"/>
      <c r="B11" s="18" t="s">
        <v>516</v>
      </c>
      <c r="C11" s="234"/>
      <c r="D11" s="234"/>
      <c r="E11" s="253">
        <f>SUM(E8:E10)</f>
        <v>72250</v>
      </c>
      <c r="F11" s="225"/>
      <c r="G11" s="253">
        <f>SUM(G8:G10)</f>
        <v>12750</v>
      </c>
      <c r="H11" s="225"/>
      <c r="I11" s="253">
        <f>SUM(I8:I10)</f>
        <v>568.96875</v>
      </c>
      <c r="J11" s="225"/>
      <c r="K11" s="253">
        <f>SUM(K8:K10)</f>
        <v>4181.46875</v>
      </c>
      <c r="L11" s="235"/>
      <c r="M11" s="253">
        <f t="shared" ref="M11:BZ11" si="3">SUM(M8:M10)</f>
        <v>60</v>
      </c>
      <c r="N11" s="253">
        <f t="shared" si="3"/>
        <v>11379.375</v>
      </c>
      <c r="O11" s="253">
        <f t="shared" si="3"/>
        <v>83629.375</v>
      </c>
      <c r="P11" s="254">
        <f t="shared" si="3"/>
        <v>33578</v>
      </c>
      <c r="Q11" s="254">
        <f t="shared" si="3"/>
        <v>28050</v>
      </c>
      <c r="R11" s="254">
        <f t="shared" si="3"/>
        <v>5528</v>
      </c>
      <c r="S11" s="254">
        <f t="shared" si="3"/>
        <v>50051.375</v>
      </c>
      <c r="T11" s="254">
        <f t="shared" si="3"/>
        <v>0</v>
      </c>
      <c r="U11" s="254">
        <f t="shared" si="3"/>
        <v>0</v>
      </c>
      <c r="V11" s="254">
        <f t="shared" si="3"/>
        <v>3614</v>
      </c>
      <c r="W11" s="254">
        <f t="shared" si="3"/>
        <v>571</v>
      </c>
      <c r="X11" s="254">
        <f t="shared" si="3"/>
        <v>4185</v>
      </c>
      <c r="Y11" s="254">
        <f t="shared" si="3"/>
        <v>0</v>
      </c>
      <c r="Z11" s="254">
        <f t="shared" si="3"/>
        <v>3614</v>
      </c>
      <c r="AA11" s="254">
        <f t="shared" si="3"/>
        <v>609</v>
      </c>
      <c r="AB11" s="254">
        <f t="shared" si="3"/>
        <v>4223</v>
      </c>
      <c r="AC11" s="254">
        <f t="shared" si="3"/>
        <v>0</v>
      </c>
      <c r="AD11" s="254">
        <f t="shared" si="3"/>
        <v>1488</v>
      </c>
      <c r="AE11" s="254">
        <f t="shared" si="3"/>
        <v>235</v>
      </c>
      <c r="AF11" s="254">
        <f t="shared" si="3"/>
        <v>1723</v>
      </c>
      <c r="AG11" s="254">
        <f t="shared" si="3"/>
        <v>0</v>
      </c>
      <c r="AH11" s="254">
        <f t="shared" si="3"/>
        <v>1488</v>
      </c>
      <c r="AI11" s="254">
        <f t="shared" si="3"/>
        <v>235</v>
      </c>
      <c r="AJ11" s="254">
        <f t="shared" si="3"/>
        <v>1723</v>
      </c>
      <c r="AK11" s="254">
        <f t="shared" si="3"/>
        <v>0</v>
      </c>
      <c r="AL11" s="254">
        <f t="shared" si="3"/>
        <v>1488</v>
      </c>
      <c r="AM11" s="254">
        <f t="shared" si="3"/>
        <v>235</v>
      </c>
      <c r="AN11" s="254">
        <f t="shared" si="3"/>
        <v>1723</v>
      </c>
      <c r="AO11" s="254">
        <f t="shared" si="3"/>
        <v>0</v>
      </c>
      <c r="AP11" s="254">
        <f t="shared" si="3"/>
        <v>1488</v>
      </c>
      <c r="AQ11" s="254">
        <f t="shared" si="3"/>
        <v>235</v>
      </c>
      <c r="AR11" s="254">
        <f t="shared" si="3"/>
        <v>1723</v>
      </c>
      <c r="AS11" s="254">
        <f t="shared" si="3"/>
        <v>0</v>
      </c>
      <c r="AT11" s="254">
        <f t="shared" si="3"/>
        <v>1488</v>
      </c>
      <c r="AU11" s="254">
        <f t="shared" si="3"/>
        <v>235</v>
      </c>
      <c r="AV11" s="254">
        <f t="shared" si="3"/>
        <v>1723</v>
      </c>
      <c r="AW11" s="254">
        <f t="shared" si="3"/>
        <v>0</v>
      </c>
      <c r="AX11" s="254">
        <f t="shared" si="3"/>
        <v>1488</v>
      </c>
      <c r="AY11" s="254">
        <f t="shared" si="3"/>
        <v>235</v>
      </c>
      <c r="AZ11" s="254">
        <f t="shared" si="3"/>
        <v>1723</v>
      </c>
      <c r="BA11" s="254">
        <f t="shared" si="3"/>
        <v>0</v>
      </c>
      <c r="BB11" s="254">
        <f t="shared" si="3"/>
        <v>1488</v>
      </c>
      <c r="BC11" s="254">
        <f t="shared" si="3"/>
        <v>235</v>
      </c>
      <c r="BD11" s="254">
        <f t="shared" si="3"/>
        <v>1723</v>
      </c>
      <c r="BE11" s="254">
        <f t="shared" si="3"/>
        <v>39275</v>
      </c>
      <c r="BF11" s="254">
        <f t="shared" si="3"/>
        <v>1488</v>
      </c>
      <c r="BG11" s="254">
        <f t="shared" si="3"/>
        <v>235</v>
      </c>
      <c r="BH11" s="254">
        <f t="shared" si="3"/>
        <v>1723</v>
      </c>
      <c r="BI11" s="254">
        <f t="shared" si="3"/>
        <v>39511</v>
      </c>
      <c r="BJ11" s="254">
        <f t="shared" si="3"/>
        <v>1488</v>
      </c>
      <c r="BK11" s="254">
        <f t="shared" si="3"/>
        <v>235</v>
      </c>
      <c r="BL11" s="254">
        <f t="shared" si="3"/>
        <v>1723</v>
      </c>
      <c r="BM11" s="254">
        <f t="shared" si="3"/>
        <v>39697</v>
      </c>
      <c r="BN11" s="254">
        <f t="shared" si="3"/>
        <v>1488</v>
      </c>
      <c r="BO11" s="254">
        <f t="shared" si="3"/>
        <v>235</v>
      </c>
      <c r="BP11" s="254">
        <f t="shared" si="3"/>
        <v>1723</v>
      </c>
      <c r="BQ11" s="254">
        <f t="shared" si="3"/>
        <v>0</v>
      </c>
      <c r="BR11" s="254">
        <f t="shared" si="3"/>
        <v>1488</v>
      </c>
      <c r="BS11" s="254">
        <f t="shared" si="3"/>
        <v>235</v>
      </c>
      <c r="BT11" s="254">
        <f t="shared" si="3"/>
        <v>1723</v>
      </c>
      <c r="BU11" s="254">
        <f t="shared" si="3"/>
        <v>0</v>
      </c>
      <c r="BV11" s="254">
        <f t="shared" si="3"/>
        <v>1488</v>
      </c>
      <c r="BW11" s="254">
        <f t="shared" si="3"/>
        <v>235</v>
      </c>
      <c r="BX11" s="254">
        <f t="shared" si="3"/>
        <v>1723</v>
      </c>
      <c r="BY11" s="254">
        <f t="shared" si="3"/>
        <v>0</v>
      </c>
      <c r="BZ11" s="254">
        <f t="shared" si="3"/>
        <v>1488</v>
      </c>
      <c r="CA11" s="254">
        <f t="shared" ref="CA11:CZ11" si="4">SUM(CA8:CA10)</f>
        <v>235</v>
      </c>
      <c r="CB11" s="254">
        <f t="shared" si="4"/>
        <v>1723</v>
      </c>
      <c r="CC11" s="254">
        <f t="shared" si="4"/>
        <v>39847</v>
      </c>
      <c r="CD11" s="254">
        <f t="shared" si="4"/>
        <v>1478</v>
      </c>
      <c r="CE11" s="254">
        <f t="shared" si="4"/>
        <v>221</v>
      </c>
      <c r="CF11" s="254">
        <f t="shared" si="4"/>
        <v>1699</v>
      </c>
      <c r="CG11" s="254">
        <f t="shared" si="4"/>
        <v>39847</v>
      </c>
      <c r="CH11" s="254">
        <f t="shared" si="4"/>
        <v>0</v>
      </c>
      <c r="CI11" s="254">
        <f t="shared" si="4"/>
        <v>1072</v>
      </c>
      <c r="CJ11" s="254">
        <f t="shared" si="4"/>
        <v>1072</v>
      </c>
      <c r="CK11" s="254">
        <f t="shared" si="4"/>
        <v>0</v>
      </c>
      <c r="CL11" s="254">
        <f t="shared" si="4"/>
        <v>0</v>
      </c>
      <c r="CM11" s="254">
        <f t="shared" si="4"/>
        <v>0</v>
      </c>
      <c r="CN11" s="254">
        <f t="shared" si="4"/>
        <v>0</v>
      </c>
      <c r="CO11" s="254">
        <f t="shared" si="4"/>
        <v>0</v>
      </c>
      <c r="CP11" s="254">
        <f t="shared" si="4"/>
        <v>0</v>
      </c>
      <c r="CQ11" s="254">
        <f t="shared" si="4"/>
        <v>0</v>
      </c>
      <c r="CR11" s="254">
        <f t="shared" si="4"/>
        <v>0</v>
      </c>
      <c r="CS11" s="254">
        <f t="shared" si="4"/>
        <v>0</v>
      </c>
      <c r="CT11" s="254">
        <f t="shared" si="4"/>
        <v>0</v>
      </c>
      <c r="CU11" s="254">
        <f t="shared" si="4"/>
        <v>0</v>
      </c>
      <c r="CV11" s="254">
        <f t="shared" si="4"/>
        <v>0</v>
      </c>
      <c r="CW11" s="254">
        <f t="shared" si="4"/>
        <v>3</v>
      </c>
      <c r="CX11" s="254">
        <f t="shared" si="4"/>
        <v>72250</v>
      </c>
      <c r="CY11" s="254">
        <f t="shared" si="4"/>
        <v>0</v>
      </c>
      <c r="CZ11" s="254">
        <f t="shared" si="4"/>
        <v>0</v>
      </c>
    </row>
    <row r="13" spans="1:116">
      <c r="E13">
        <f>E11/85*100</f>
        <v>85000</v>
      </c>
    </row>
    <row r="14" spans="1:116">
      <c r="E14">
        <f>E13*0.1</f>
        <v>8500</v>
      </c>
    </row>
    <row r="15" spans="1:116">
      <c r="E15" s="446">
        <f>E14+E11</f>
        <v>80750</v>
      </c>
    </row>
  </sheetData>
  <mergeCells count="43">
    <mergeCell ref="DA4:DL4"/>
    <mergeCell ref="BI4:BL4"/>
    <mergeCell ref="BM4:BP4"/>
    <mergeCell ref="BQ4:BT4"/>
    <mergeCell ref="BU4:BX4"/>
    <mergeCell ref="BY4:CB4"/>
    <mergeCell ref="CC4:CF4"/>
    <mergeCell ref="CG4:CJ4"/>
    <mergeCell ref="CK4:CN4"/>
    <mergeCell ref="CO4:CR4"/>
    <mergeCell ref="CS4:CV4"/>
    <mergeCell ref="CW4:CZ4"/>
    <mergeCell ref="AK4:AN4"/>
    <mergeCell ref="AO4:AR4"/>
    <mergeCell ref="AS4:AV4"/>
    <mergeCell ref="AW4:AZ4"/>
    <mergeCell ref="BA4:BD4"/>
    <mergeCell ref="T3:AJ3"/>
    <mergeCell ref="T4:X4"/>
    <mergeCell ref="Y4:AB4"/>
    <mergeCell ref="AC4:AF4"/>
    <mergeCell ref="AG4:AJ4"/>
    <mergeCell ref="M3:M5"/>
    <mergeCell ref="N3:N5"/>
    <mergeCell ref="O3:O5"/>
    <mergeCell ref="P3:R4"/>
    <mergeCell ref="S3:S5"/>
    <mergeCell ref="L3:L5"/>
    <mergeCell ref="A1:H1"/>
    <mergeCell ref="CW1:DK1"/>
    <mergeCell ref="A2:H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BE4:BH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53"/>
  <sheetViews>
    <sheetView topLeftCell="A51" workbookViewId="0">
      <selection activeCell="A31" sqref="A31:A53"/>
    </sheetView>
  </sheetViews>
  <sheetFormatPr defaultRowHeight="15"/>
  <sheetData>
    <row r="1" spans="1:21" ht="18.75">
      <c r="A1" s="576" t="s">
        <v>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164"/>
      <c r="T1" s="164"/>
      <c r="U1" s="456"/>
    </row>
    <row r="2" spans="1:21" ht="18.75">
      <c r="A2" s="576" t="s">
        <v>985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164"/>
      <c r="T2" s="164"/>
      <c r="U2" s="456"/>
    </row>
    <row r="3" spans="1:21" ht="18.75">
      <c r="A3" s="576" t="s">
        <v>986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164"/>
      <c r="T3" s="164"/>
      <c r="U3" s="456"/>
    </row>
    <row r="4" spans="1:21" ht="18.75">
      <c r="A4" s="576" t="s">
        <v>987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164"/>
      <c r="T4" s="164"/>
      <c r="U4" s="456"/>
    </row>
    <row r="5" spans="1:21" ht="18.75">
      <c r="A5" s="626" t="s">
        <v>988</v>
      </c>
      <c r="B5" s="626"/>
      <c r="C5" s="626"/>
      <c r="D5" s="626"/>
      <c r="E5" s="626"/>
      <c r="F5" s="626"/>
      <c r="G5" s="626"/>
      <c r="H5" s="122"/>
      <c r="I5" s="122"/>
      <c r="J5" s="165"/>
      <c r="K5" s="457"/>
      <c r="L5" s="458"/>
      <c r="M5" s="166"/>
      <c r="N5" s="160"/>
      <c r="O5" s="459"/>
      <c r="P5" s="460"/>
      <c r="Q5" s="461"/>
      <c r="R5" s="78" t="s">
        <v>190</v>
      </c>
      <c r="S5" s="164"/>
      <c r="T5" s="164"/>
      <c r="U5" s="456"/>
    </row>
    <row r="6" spans="1:21" ht="15.75">
      <c r="A6" s="462"/>
      <c r="B6" s="98"/>
      <c r="C6" s="98"/>
      <c r="D6" s="98"/>
      <c r="E6" s="99"/>
      <c r="F6" s="123"/>
      <c r="G6" s="123"/>
      <c r="H6" s="123"/>
      <c r="I6" s="123"/>
      <c r="J6" s="29"/>
      <c r="K6" s="81"/>
      <c r="L6" s="81"/>
      <c r="M6" s="168"/>
      <c r="N6" s="161"/>
      <c r="O6" s="463"/>
      <c r="P6" s="463"/>
      <c r="Q6" s="630" t="s">
        <v>234</v>
      </c>
      <c r="R6" s="630"/>
      <c r="S6" s="164"/>
      <c r="T6" s="164"/>
      <c r="U6" s="456"/>
    </row>
    <row r="7" spans="1:21" ht="15.75">
      <c r="A7" s="625" t="s">
        <v>192</v>
      </c>
      <c r="B7" s="625"/>
      <c r="C7" s="625"/>
      <c r="D7" s="98"/>
      <c r="E7" s="99"/>
      <c r="F7" s="123"/>
      <c r="G7" s="123"/>
      <c r="H7" s="123"/>
      <c r="I7" s="123"/>
      <c r="J7" s="29"/>
      <c r="K7" s="81"/>
      <c r="L7" s="81"/>
      <c r="M7" s="168"/>
      <c r="N7" s="161"/>
      <c r="O7" s="463"/>
      <c r="P7" s="629" t="s">
        <v>235</v>
      </c>
      <c r="Q7" s="629"/>
      <c r="R7" s="629"/>
      <c r="S7" s="164"/>
      <c r="T7" s="164"/>
      <c r="U7" s="456"/>
    </row>
    <row r="8" spans="1:21" ht="60">
      <c r="A8" s="464" t="s">
        <v>100</v>
      </c>
      <c r="B8" s="137" t="s">
        <v>101</v>
      </c>
      <c r="C8" s="137" t="s">
        <v>102</v>
      </c>
      <c r="D8" s="137" t="s">
        <v>103</v>
      </c>
      <c r="E8" s="137" t="s">
        <v>104</v>
      </c>
      <c r="F8" s="137" t="s">
        <v>9</v>
      </c>
      <c r="G8" s="465" t="s">
        <v>105</v>
      </c>
      <c r="H8" s="137" t="s">
        <v>106</v>
      </c>
      <c r="I8" s="137" t="s">
        <v>107</v>
      </c>
      <c r="J8" s="137" t="s">
        <v>108</v>
      </c>
      <c r="K8" s="137" t="s">
        <v>109</v>
      </c>
      <c r="L8" s="466" t="s">
        <v>989</v>
      </c>
      <c r="M8" s="137" t="s">
        <v>111</v>
      </c>
      <c r="N8" s="137" t="s">
        <v>112</v>
      </c>
      <c r="O8" s="137" t="s">
        <v>113</v>
      </c>
      <c r="P8" s="137" t="s">
        <v>112</v>
      </c>
      <c r="Q8" s="137" t="s">
        <v>111</v>
      </c>
      <c r="R8" s="137" t="s">
        <v>113</v>
      </c>
      <c r="S8" s="140" t="s">
        <v>286</v>
      </c>
      <c r="T8" s="140" t="s">
        <v>287</v>
      </c>
      <c r="U8" s="467" t="s">
        <v>450</v>
      </c>
    </row>
    <row r="9" spans="1:21" ht="105">
      <c r="A9" s="33">
        <v>1</v>
      </c>
      <c r="B9" s="33"/>
      <c r="C9" s="69" t="s">
        <v>815</v>
      </c>
      <c r="D9" s="69" t="s">
        <v>816</v>
      </c>
      <c r="E9" s="69" t="s">
        <v>817</v>
      </c>
      <c r="F9" s="74" t="s">
        <v>30</v>
      </c>
      <c r="G9" s="432" t="s">
        <v>118</v>
      </c>
      <c r="H9" s="447" t="s">
        <v>67</v>
      </c>
      <c r="I9" s="447" t="s">
        <v>6</v>
      </c>
      <c r="J9" s="69" t="s">
        <v>818</v>
      </c>
      <c r="K9" s="33">
        <v>100000</v>
      </c>
      <c r="L9" s="33">
        <v>63000</v>
      </c>
      <c r="M9" s="33" t="s">
        <v>819</v>
      </c>
      <c r="N9" s="432">
        <v>70000</v>
      </c>
      <c r="O9" s="33">
        <v>20</v>
      </c>
      <c r="P9" s="432">
        <v>70000</v>
      </c>
      <c r="Q9" s="33" t="s">
        <v>820</v>
      </c>
      <c r="R9" s="33">
        <v>20</v>
      </c>
      <c r="S9" s="433" t="s">
        <v>821</v>
      </c>
      <c r="T9" s="433" t="s">
        <v>822</v>
      </c>
      <c r="U9" s="434" t="s">
        <v>823</v>
      </c>
    </row>
    <row r="10" spans="1:21" ht="90">
      <c r="A10" s="33">
        <v>2</v>
      </c>
      <c r="B10" s="33"/>
      <c r="C10" s="69" t="s">
        <v>824</v>
      </c>
      <c r="D10" s="69" t="s">
        <v>825</v>
      </c>
      <c r="E10" s="69" t="s">
        <v>826</v>
      </c>
      <c r="F10" s="74" t="s">
        <v>30</v>
      </c>
      <c r="G10" s="432" t="s">
        <v>118</v>
      </c>
      <c r="H10" s="447" t="s">
        <v>52</v>
      </c>
      <c r="I10" s="447" t="s">
        <v>6</v>
      </c>
      <c r="J10" s="69" t="s">
        <v>818</v>
      </c>
      <c r="K10" s="33">
        <v>100000</v>
      </c>
      <c r="L10" s="33">
        <v>63000</v>
      </c>
      <c r="M10" s="33" t="s">
        <v>819</v>
      </c>
      <c r="N10" s="432">
        <v>70000</v>
      </c>
      <c r="O10" s="33">
        <v>20</v>
      </c>
      <c r="P10" s="432">
        <v>70000</v>
      </c>
      <c r="Q10" s="33" t="s">
        <v>820</v>
      </c>
      <c r="R10" s="33">
        <v>20</v>
      </c>
      <c r="S10" s="433" t="s">
        <v>827</v>
      </c>
      <c r="T10" s="433" t="s">
        <v>828</v>
      </c>
      <c r="U10" s="434" t="s">
        <v>829</v>
      </c>
    </row>
    <row r="11" spans="1:21" ht="75">
      <c r="A11" s="33">
        <v>3</v>
      </c>
      <c r="B11" s="33"/>
      <c r="C11" s="69" t="s">
        <v>830</v>
      </c>
      <c r="D11" s="69" t="s">
        <v>831</v>
      </c>
      <c r="E11" s="69" t="s">
        <v>832</v>
      </c>
      <c r="F11" s="74" t="s">
        <v>30</v>
      </c>
      <c r="G11" s="432" t="s">
        <v>118</v>
      </c>
      <c r="H11" s="447" t="s">
        <v>52</v>
      </c>
      <c r="I11" s="448" t="s">
        <v>5</v>
      </c>
      <c r="J11" s="69" t="s">
        <v>381</v>
      </c>
      <c r="K11" s="33">
        <v>100000</v>
      </c>
      <c r="L11" s="33">
        <v>63000</v>
      </c>
      <c r="M11" s="33" t="s">
        <v>819</v>
      </c>
      <c r="N11" s="432">
        <v>70000</v>
      </c>
      <c r="O11" s="33">
        <v>20</v>
      </c>
      <c r="P11" s="432">
        <v>70000</v>
      </c>
      <c r="Q11" s="33" t="s">
        <v>820</v>
      </c>
      <c r="R11" s="33">
        <v>20</v>
      </c>
      <c r="S11" s="433" t="s">
        <v>833</v>
      </c>
      <c r="T11" s="433" t="s">
        <v>834</v>
      </c>
      <c r="U11" s="434" t="s">
        <v>835</v>
      </c>
    </row>
    <row r="12" spans="1:21" ht="105">
      <c r="A12" s="33">
        <v>4</v>
      </c>
      <c r="B12" s="33"/>
      <c r="C12" s="69" t="s">
        <v>836</v>
      </c>
      <c r="D12" s="69" t="s">
        <v>837</v>
      </c>
      <c r="E12" s="69" t="s">
        <v>838</v>
      </c>
      <c r="F12" s="74" t="s">
        <v>30</v>
      </c>
      <c r="G12" s="432" t="s">
        <v>118</v>
      </c>
      <c r="H12" s="447" t="s">
        <v>52</v>
      </c>
      <c r="I12" s="447" t="s">
        <v>6</v>
      </c>
      <c r="J12" s="69" t="s">
        <v>381</v>
      </c>
      <c r="K12" s="33">
        <v>100000</v>
      </c>
      <c r="L12" s="33">
        <v>63000</v>
      </c>
      <c r="M12" s="33" t="s">
        <v>819</v>
      </c>
      <c r="N12" s="432">
        <v>70000</v>
      </c>
      <c r="O12" s="33">
        <v>20</v>
      </c>
      <c r="P12" s="432">
        <v>70000</v>
      </c>
      <c r="Q12" s="33" t="s">
        <v>820</v>
      </c>
      <c r="R12" s="33">
        <v>20</v>
      </c>
      <c r="S12" s="433" t="s">
        <v>839</v>
      </c>
      <c r="T12" s="433" t="s">
        <v>840</v>
      </c>
      <c r="U12" s="433" t="s">
        <v>841</v>
      </c>
    </row>
    <row r="13" spans="1:21" ht="75">
      <c r="A13" s="33">
        <v>5</v>
      </c>
      <c r="B13" s="33"/>
      <c r="C13" s="69" t="s">
        <v>842</v>
      </c>
      <c r="D13" s="69" t="s">
        <v>843</v>
      </c>
      <c r="E13" s="69" t="s">
        <v>844</v>
      </c>
      <c r="F13" s="74" t="s">
        <v>30</v>
      </c>
      <c r="G13" s="432" t="s">
        <v>118</v>
      </c>
      <c r="H13" s="447" t="s">
        <v>52</v>
      </c>
      <c r="I13" s="448" t="s">
        <v>5</v>
      </c>
      <c r="J13" s="69" t="s">
        <v>381</v>
      </c>
      <c r="K13" s="33">
        <v>50000</v>
      </c>
      <c r="L13" s="33">
        <v>31500</v>
      </c>
      <c r="M13" s="33" t="s">
        <v>819</v>
      </c>
      <c r="N13" s="432">
        <v>35000</v>
      </c>
      <c r="O13" s="33">
        <v>20</v>
      </c>
      <c r="P13" s="432">
        <v>35000</v>
      </c>
      <c r="Q13" s="33" t="s">
        <v>820</v>
      </c>
      <c r="R13" s="33">
        <v>20</v>
      </c>
      <c r="S13" s="433" t="s">
        <v>845</v>
      </c>
      <c r="T13" s="433" t="s">
        <v>846</v>
      </c>
      <c r="U13" s="433" t="s">
        <v>847</v>
      </c>
    </row>
    <row r="14" spans="1:21" ht="105">
      <c r="A14" s="33">
        <v>6</v>
      </c>
      <c r="B14" s="33"/>
      <c r="C14" s="69" t="s">
        <v>848</v>
      </c>
      <c r="D14" s="69" t="s">
        <v>849</v>
      </c>
      <c r="E14" s="69" t="s">
        <v>850</v>
      </c>
      <c r="F14" s="74" t="s">
        <v>30</v>
      </c>
      <c r="G14" s="432" t="s">
        <v>118</v>
      </c>
      <c r="H14" s="447" t="s">
        <v>52</v>
      </c>
      <c r="I14" s="447" t="s">
        <v>6</v>
      </c>
      <c r="J14" s="69" t="s">
        <v>851</v>
      </c>
      <c r="K14" s="33">
        <v>100000</v>
      </c>
      <c r="L14" s="33">
        <v>63000</v>
      </c>
      <c r="M14" s="33" t="s">
        <v>819</v>
      </c>
      <c r="N14" s="432">
        <v>70000</v>
      </c>
      <c r="O14" s="33">
        <v>20</v>
      </c>
      <c r="P14" s="432">
        <v>70000</v>
      </c>
      <c r="Q14" s="33" t="s">
        <v>820</v>
      </c>
      <c r="R14" s="33">
        <v>20</v>
      </c>
      <c r="S14" s="433" t="s">
        <v>852</v>
      </c>
      <c r="T14" s="433" t="s">
        <v>853</v>
      </c>
      <c r="U14" s="433" t="s">
        <v>854</v>
      </c>
    </row>
    <row r="15" spans="1:21" ht="90">
      <c r="A15" s="33">
        <v>7</v>
      </c>
      <c r="B15" s="33"/>
      <c r="C15" s="69" t="s">
        <v>855</v>
      </c>
      <c r="D15" s="69" t="s">
        <v>856</v>
      </c>
      <c r="E15" s="69" t="s">
        <v>857</v>
      </c>
      <c r="F15" s="74" t="s">
        <v>30</v>
      </c>
      <c r="G15" s="432" t="s">
        <v>118</v>
      </c>
      <c r="H15" s="447" t="s">
        <v>52</v>
      </c>
      <c r="I15" s="447" t="s">
        <v>6</v>
      </c>
      <c r="J15" s="69" t="s">
        <v>858</v>
      </c>
      <c r="K15" s="33">
        <v>100000</v>
      </c>
      <c r="L15" s="33">
        <v>63000</v>
      </c>
      <c r="M15" s="33" t="s">
        <v>819</v>
      </c>
      <c r="N15" s="432">
        <v>70000</v>
      </c>
      <c r="O15" s="33">
        <v>20</v>
      </c>
      <c r="P15" s="432">
        <v>70000</v>
      </c>
      <c r="Q15" s="33" t="s">
        <v>820</v>
      </c>
      <c r="R15" s="33">
        <v>20</v>
      </c>
      <c r="S15" s="433" t="s">
        <v>859</v>
      </c>
      <c r="T15" s="433" t="s">
        <v>860</v>
      </c>
      <c r="U15" s="433" t="s">
        <v>861</v>
      </c>
    </row>
    <row r="16" spans="1:21" ht="90">
      <c r="A16" s="33">
        <v>8</v>
      </c>
      <c r="B16" s="33"/>
      <c r="C16" s="69" t="s">
        <v>862</v>
      </c>
      <c r="D16" s="69" t="s">
        <v>863</v>
      </c>
      <c r="E16" s="69" t="s">
        <v>864</v>
      </c>
      <c r="F16" s="74" t="s">
        <v>30</v>
      </c>
      <c r="G16" s="432" t="s">
        <v>118</v>
      </c>
      <c r="H16" s="447" t="s">
        <v>52</v>
      </c>
      <c r="I16" s="448" t="s">
        <v>5</v>
      </c>
      <c r="J16" s="69" t="s">
        <v>865</v>
      </c>
      <c r="K16" s="33">
        <v>400000</v>
      </c>
      <c r="L16" s="33">
        <v>252000</v>
      </c>
      <c r="M16" s="33" t="s">
        <v>819</v>
      </c>
      <c r="N16" s="432">
        <v>280000</v>
      </c>
      <c r="O16" s="33">
        <v>20</v>
      </c>
      <c r="P16" s="432">
        <v>280000</v>
      </c>
      <c r="Q16" s="33" t="s">
        <v>820</v>
      </c>
      <c r="R16" s="33">
        <v>20</v>
      </c>
      <c r="S16" s="433" t="s">
        <v>866</v>
      </c>
      <c r="T16" s="433" t="s">
        <v>867</v>
      </c>
      <c r="U16" s="433" t="s">
        <v>868</v>
      </c>
    </row>
    <row r="17" spans="1:21" ht="90">
      <c r="A17" s="33">
        <v>9</v>
      </c>
      <c r="B17" s="33"/>
      <c r="C17" s="69" t="s">
        <v>869</v>
      </c>
      <c r="D17" s="69" t="s">
        <v>870</v>
      </c>
      <c r="E17" s="69" t="s">
        <v>871</v>
      </c>
      <c r="F17" s="74" t="s">
        <v>30</v>
      </c>
      <c r="G17" s="432" t="s">
        <v>118</v>
      </c>
      <c r="H17" s="447" t="s">
        <v>52</v>
      </c>
      <c r="I17" s="448" t="s">
        <v>5</v>
      </c>
      <c r="J17" s="69" t="s">
        <v>872</v>
      </c>
      <c r="K17" s="33">
        <v>100000</v>
      </c>
      <c r="L17" s="33">
        <v>63000</v>
      </c>
      <c r="M17" s="33" t="s">
        <v>819</v>
      </c>
      <c r="N17" s="432">
        <v>70000</v>
      </c>
      <c r="O17" s="33">
        <v>20</v>
      </c>
      <c r="P17" s="432">
        <v>70000</v>
      </c>
      <c r="Q17" s="33" t="s">
        <v>820</v>
      </c>
      <c r="R17" s="33">
        <v>20</v>
      </c>
      <c r="S17" s="433" t="s">
        <v>873</v>
      </c>
      <c r="T17" s="433" t="s">
        <v>874</v>
      </c>
      <c r="U17" s="433" t="s">
        <v>875</v>
      </c>
    </row>
    <row r="18" spans="1:21" ht="90">
      <c r="A18" s="33">
        <v>10</v>
      </c>
      <c r="B18" s="33"/>
      <c r="C18" s="69" t="s">
        <v>876</v>
      </c>
      <c r="D18" s="69" t="s">
        <v>877</v>
      </c>
      <c r="E18" s="69" t="s">
        <v>878</v>
      </c>
      <c r="F18" s="74" t="s">
        <v>30</v>
      </c>
      <c r="G18" s="432" t="s">
        <v>118</v>
      </c>
      <c r="H18" s="447" t="s">
        <v>67</v>
      </c>
      <c r="I18" s="447" t="s">
        <v>6</v>
      </c>
      <c r="J18" s="69" t="s">
        <v>818</v>
      </c>
      <c r="K18" s="33">
        <v>100000</v>
      </c>
      <c r="L18" s="33">
        <v>63000</v>
      </c>
      <c r="M18" s="33" t="s">
        <v>819</v>
      </c>
      <c r="N18" s="432">
        <v>70000</v>
      </c>
      <c r="O18" s="33">
        <v>20</v>
      </c>
      <c r="P18" s="432">
        <v>70000</v>
      </c>
      <c r="Q18" s="33" t="s">
        <v>820</v>
      </c>
      <c r="R18" s="33">
        <v>20</v>
      </c>
      <c r="S18" s="433" t="s">
        <v>879</v>
      </c>
      <c r="T18" s="433" t="s">
        <v>880</v>
      </c>
      <c r="U18" s="433" t="s">
        <v>881</v>
      </c>
    </row>
    <row r="19" spans="1:21" ht="90">
      <c r="A19" s="33">
        <v>11</v>
      </c>
      <c r="B19" s="33"/>
      <c r="C19" s="69" t="s">
        <v>882</v>
      </c>
      <c r="D19" s="69" t="s">
        <v>883</v>
      </c>
      <c r="E19" s="69" t="s">
        <v>884</v>
      </c>
      <c r="F19" s="74" t="s">
        <v>30</v>
      </c>
      <c r="G19" s="432" t="s">
        <v>118</v>
      </c>
      <c r="H19" s="447" t="s">
        <v>67</v>
      </c>
      <c r="I19" s="447" t="s">
        <v>6</v>
      </c>
      <c r="J19" s="69" t="s">
        <v>381</v>
      </c>
      <c r="K19" s="33">
        <v>100000</v>
      </c>
      <c r="L19" s="33">
        <v>63000</v>
      </c>
      <c r="M19" s="33" t="s">
        <v>819</v>
      </c>
      <c r="N19" s="432">
        <v>70000</v>
      </c>
      <c r="O19" s="33">
        <v>20</v>
      </c>
      <c r="P19" s="432">
        <v>70000</v>
      </c>
      <c r="Q19" s="33" t="s">
        <v>820</v>
      </c>
      <c r="R19" s="33">
        <v>20</v>
      </c>
      <c r="S19" s="433" t="s">
        <v>885</v>
      </c>
      <c r="T19" s="433" t="s">
        <v>886</v>
      </c>
      <c r="U19" s="433" t="s">
        <v>887</v>
      </c>
    </row>
    <row r="20" spans="1:21" ht="165">
      <c r="A20" s="33">
        <v>12</v>
      </c>
      <c r="B20" s="33"/>
      <c r="C20" s="69" t="s">
        <v>888</v>
      </c>
      <c r="D20" s="69" t="s">
        <v>889</v>
      </c>
      <c r="E20" s="69" t="s">
        <v>890</v>
      </c>
      <c r="F20" s="74" t="s">
        <v>30</v>
      </c>
      <c r="G20" s="432" t="s">
        <v>118</v>
      </c>
      <c r="H20" s="447" t="s">
        <v>67</v>
      </c>
      <c r="I20" s="447" t="s">
        <v>6</v>
      </c>
      <c r="J20" s="69" t="s">
        <v>381</v>
      </c>
      <c r="K20" s="33">
        <v>100000</v>
      </c>
      <c r="L20" s="33">
        <v>63000</v>
      </c>
      <c r="M20" s="33" t="s">
        <v>819</v>
      </c>
      <c r="N20" s="432">
        <v>70000</v>
      </c>
      <c r="O20" s="33">
        <v>20</v>
      </c>
      <c r="P20" s="432">
        <v>70000</v>
      </c>
      <c r="Q20" s="33" t="s">
        <v>820</v>
      </c>
      <c r="R20" s="33">
        <v>20</v>
      </c>
      <c r="S20" s="433" t="s">
        <v>891</v>
      </c>
      <c r="T20" s="433" t="s">
        <v>892</v>
      </c>
      <c r="U20" s="433" t="s">
        <v>893</v>
      </c>
    </row>
    <row r="21" spans="1:21" ht="105">
      <c r="A21" s="33">
        <v>13</v>
      </c>
      <c r="B21" s="33"/>
      <c r="C21" s="69" t="s">
        <v>894</v>
      </c>
      <c r="D21" s="69" t="s">
        <v>895</v>
      </c>
      <c r="E21" s="69" t="s">
        <v>896</v>
      </c>
      <c r="F21" s="74" t="s">
        <v>30</v>
      </c>
      <c r="G21" s="432" t="s">
        <v>118</v>
      </c>
      <c r="H21" s="447" t="s">
        <v>52</v>
      </c>
      <c r="I21" s="447" t="s">
        <v>6</v>
      </c>
      <c r="J21" s="69" t="s">
        <v>897</v>
      </c>
      <c r="K21" s="33">
        <v>100000</v>
      </c>
      <c r="L21" s="33">
        <v>63000</v>
      </c>
      <c r="M21" s="33" t="s">
        <v>819</v>
      </c>
      <c r="N21" s="432">
        <v>70000</v>
      </c>
      <c r="O21" s="33">
        <v>20</v>
      </c>
      <c r="P21" s="432">
        <v>70000</v>
      </c>
      <c r="Q21" s="33" t="s">
        <v>820</v>
      </c>
      <c r="R21" s="33">
        <v>20</v>
      </c>
      <c r="S21" s="433" t="s">
        <v>898</v>
      </c>
      <c r="T21" s="433" t="s">
        <v>899</v>
      </c>
      <c r="U21" s="433" t="s">
        <v>900</v>
      </c>
    </row>
    <row r="22" spans="1:21" ht="105">
      <c r="A22" s="33">
        <v>14</v>
      </c>
      <c r="B22" s="33"/>
      <c r="C22" s="69" t="s">
        <v>901</v>
      </c>
      <c r="D22" s="69" t="s">
        <v>902</v>
      </c>
      <c r="E22" s="69" t="s">
        <v>903</v>
      </c>
      <c r="F22" s="74" t="s">
        <v>30</v>
      </c>
      <c r="G22" s="432" t="s">
        <v>118</v>
      </c>
      <c r="H22" s="447" t="s">
        <v>52</v>
      </c>
      <c r="I22" s="447" t="s">
        <v>6</v>
      </c>
      <c r="J22" s="69" t="s">
        <v>904</v>
      </c>
      <c r="K22" s="33">
        <v>100000</v>
      </c>
      <c r="L22" s="33">
        <v>63000</v>
      </c>
      <c r="M22" s="33" t="s">
        <v>819</v>
      </c>
      <c r="N22" s="432">
        <v>70000</v>
      </c>
      <c r="O22" s="33">
        <v>20</v>
      </c>
      <c r="P22" s="432">
        <v>70000</v>
      </c>
      <c r="Q22" s="33" t="s">
        <v>820</v>
      </c>
      <c r="R22" s="33">
        <v>20</v>
      </c>
      <c r="S22" s="433" t="s">
        <v>905</v>
      </c>
      <c r="T22" s="433" t="s">
        <v>906</v>
      </c>
      <c r="U22" s="433" t="s">
        <v>907</v>
      </c>
    </row>
    <row r="23" spans="1:21" ht="105">
      <c r="A23" s="33">
        <v>15</v>
      </c>
      <c r="B23" s="33"/>
      <c r="C23" s="69" t="s">
        <v>908</v>
      </c>
      <c r="D23" s="69" t="s">
        <v>909</v>
      </c>
      <c r="E23" s="69" t="s">
        <v>910</v>
      </c>
      <c r="F23" s="74" t="s">
        <v>30</v>
      </c>
      <c r="G23" s="432" t="s">
        <v>118</v>
      </c>
      <c r="H23" s="447" t="s">
        <v>52</v>
      </c>
      <c r="I23" s="447" t="s">
        <v>6</v>
      </c>
      <c r="J23" s="69" t="s">
        <v>911</v>
      </c>
      <c r="K23" s="33">
        <v>100000</v>
      </c>
      <c r="L23" s="33">
        <v>63000</v>
      </c>
      <c r="M23" s="33" t="s">
        <v>819</v>
      </c>
      <c r="N23" s="432">
        <v>70000</v>
      </c>
      <c r="O23" s="33">
        <v>20</v>
      </c>
      <c r="P23" s="432">
        <v>70000</v>
      </c>
      <c r="Q23" s="33" t="s">
        <v>820</v>
      </c>
      <c r="R23" s="33">
        <v>20</v>
      </c>
      <c r="S23" s="433" t="s">
        <v>912</v>
      </c>
      <c r="T23" s="433" t="s">
        <v>913</v>
      </c>
      <c r="U23" s="433" t="s">
        <v>914</v>
      </c>
    </row>
    <row r="24" spans="1:21" ht="135">
      <c r="A24" s="33">
        <v>16</v>
      </c>
      <c r="B24" s="33"/>
      <c r="C24" s="69" t="s">
        <v>915</v>
      </c>
      <c r="D24" s="69" t="s">
        <v>916</v>
      </c>
      <c r="E24" s="69" t="s">
        <v>917</v>
      </c>
      <c r="F24" s="74" t="s">
        <v>30</v>
      </c>
      <c r="G24" s="432" t="s">
        <v>118</v>
      </c>
      <c r="H24" s="447" t="s">
        <v>52</v>
      </c>
      <c r="I24" s="447" t="s">
        <v>6</v>
      </c>
      <c r="J24" s="69" t="s">
        <v>918</v>
      </c>
      <c r="K24" s="33">
        <v>100000</v>
      </c>
      <c r="L24" s="33">
        <v>63000</v>
      </c>
      <c r="M24" s="33" t="s">
        <v>819</v>
      </c>
      <c r="N24" s="432">
        <v>70000</v>
      </c>
      <c r="O24" s="33">
        <v>20</v>
      </c>
      <c r="P24" s="432">
        <v>70000</v>
      </c>
      <c r="Q24" s="33" t="s">
        <v>820</v>
      </c>
      <c r="R24" s="33">
        <v>20</v>
      </c>
      <c r="S24" s="433" t="s">
        <v>919</v>
      </c>
      <c r="T24" s="433" t="s">
        <v>920</v>
      </c>
      <c r="U24" s="433" t="s">
        <v>921</v>
      </c>
    </row>
    <row r="25" spans="1:21" ht="90">
      <c r="A25" s="33">
        <v>17</v>
      </c>
      <c r="B25" s="33"/>
      <c r="C25" s="69" t="s">
        <v>922</v>
      </c>
      <c r="D25" s="69" t="s">
        <v>923</v>
      </c>
      <c r="E25" s="69" t="s">
        <v>924</v>
      </c>
      <c r="F25" s="74" t="s">
        <v>30</v>
      </c>
      <c r="G25" s="432" t="s">
        <v>118</v>
      </c>
      <c r="H25" s="447" t="s">
        <v>67</v>
      </c>
      <c r="I25" s="448" t="s">
        <v>5</v>
      </c>
      <c r="J25" s="69" t="s">
        <v>872</v>
      </c>
      <c r="K25" s="33">
        <v>100000</v>
      </c>
      <c r="L25" s="33">
        <v>63000</v>
      </c>
      <c r="M25" s="33" t="s">
        <v>819</v>
      </c>
      <c r="N25" s="432">
        <v>70000</v>
      </c>
      <c r="O25" s="33">
        <v>20</v>
      </c>
      <c r="P25" s="432">
        <v>70000</v>
      </c>
      <c r="Q25" s="33" t="s">
        <v>820</v>
      </c>
      <c r="R25" s="33">
        <v>20</v>
      </c>
      <c r="S25" s="433" t="s">
        <v>925</v>
      </c>
      <c r="T25" s="433" t="s">
        <v>926</v>
      </c>
      <c r="U25" s="433" t="s">
        <v>927</v>
      </c>
    </row>
    <row r="26" spans="1:21" ht="105">
      <c r="A26" s="33">
        <v>18</v>
      </c>
      <c r="B26" s="33"/>
      <c r="C26" s="69" t="s">
        <v>928</v>
      </c>
      <c r="D26" s="69" t="s">
        <v>929</v>
      </c>
      <c r="E26" s="69" t="s">
        <v>930</v>
      </c>
      <c r="F26" s="74" t="s">
        <v>30</v>
      </c>
      <c r="G26" s="432" t="s">
        <v>118</v>
      </c>
      <c r="H26" s="447" t="s">
        <v>52</v>
      </c>
      <c r="I26" s="447" t="s">
        <v>6</v>
      </c>
      <c r="J26" s="69" t="s">
        <v>931</v>
      </c>
      <c r="K26" s="33">
        <v>100000</v>
      </c>
      <c r="L26" s="33">
        <v>63000</v>
      </c>
      <c r="M26" s="33" t="s">
        <v>819</v>
      </c>
      <c r="N26" s="432">
        <v>70000</v>
      </c>
      <c r="O26" s="33">
        <v>20</v>
      </c>
      <c r="P26" s="432">
        <v>70000</v>
      </c>
      <c r="Q26" s="33" t="s">
        <v>820</v>
      </c>
      <c r="R26" s="33">
        <v>20</v>
      </c>
      <c r="S26" s="433" t="s">
        <v>932</v>
      </c>
      <c r="T26" s="433" t="s">
        <v>933</v>
      </c>
      <c r="U26" s="433" t="s">
        <v>934</v>
      </c>
    </row>
    <row r="27" spans="1:21" ht="120">
      <c r="A27" s="33">
        <v>19</v>
      </c>
      <c r="B27" s="33"/>
      <c r="C27" s="69" t="s">
        <v>935</v>
      </c>
      <c r="D27" s="69" t="s">
        <v>936</v>
      </c>
      <c r="E27" s="69" t="s">
        <v>937</v>
      </c>
      <c r="F27" s="74" t="s">
        <v>30</v>
      </c>
      <c r="G27" s="432" t="s">
        <v>118</v>
      </c>
      <c r="H27" s="447" t="s">
        <v>52</v>
      </c>
      <c r="I27" s="448" t="s">
        <v>5</v>
      </c>
      <c r="J27" s="69" t="s">
        <v>938</v>
      </c>
      <c r="K27" s="33">
        <v>100000</v>
      </c>
      <c r="L27" s="33">
        <v>63000</v>
      </c>
      <c r="M27" s="33" t="s">
        <v>819</v>
      </c>
      <c r="N27" s="432">
        <v>70000</v>
      </c>
      <c r="O27" s="33">
        <v>20</v>
      </c>
      <c r="P27" s="432">
        <v>70000</v>
      </c>
      <c r="Q27" s="33" t="s">
        <v>820</v>
      </c>
      <c r="R27" s="33">
        <v>20</v>
      </c>
      <c r="S27" s="433" t="s">
        <v>939</v>
      </c>
      <c r="T27" s="433" t="s">
        <v>940</v>
      </c>
      <c r="U27" s="433" t="s">
        <v>941</v>
      </c>
    </row>
    <row r="28" spans="1:21" ht="135">
      <c r="A28" s="33">
        <v>20</v>
      </c>
      <c r="B28" s="33"/>
      <c r="C28" s="69" t="s">
        <v>942</v>
      </c>
      <c r="D28" s="69" t="s">
        <v>943</v>
      </c>
      <c r="E28" s="69" t="s">
        <v>944</v>
      </c>
      <c r="F28" s="74" t="s">
        <v>30</v>
      </c>
      <c r="G28" s="432" t="s">
        <v>118</v>
      </c>
      <c r="H28" s="447" t="s">
        <v>52</v>
      </c>
      <c r="I28" s="447" t="s">
        <v>6</v>
      </c>
      <c r="J28" s="69" t="s">
        <v>381</v>
      </c>
      <c r="K28" s="33">
        <v>100000</v>
      </c>
      <c r="L28" s="33">
        <v>63000</v>
      </c>
      <c r="M28" s="33" t="s">
        <v>819</v>
      </c>
      <c r="N28" s="432">
        <v>70000</v>
      </c>
      <c r="O28" s="33">
        <v>20</v>
      </c>
      <c r="P28" s="432">
        <v>70000</v>
      </c>
      <c r="Q28" s="33" t="s">
        <v>820</v>
      </c>
      <c r="R28" s="33">
        <v>20</v>
      </c>
      <c r="S28" s="433" t="s">
        <v>945</v>
      </c>
      <c r="T28" s="449" t="s">
        <v>946</v>
      </c>
      <c r="U28" s="433" t="s">
        <v>947</v>
      </c>
    </row>
    <row r="29" spans="1:21" ht="120">
      <c r="A29" s="33">
        <v>21</v>
      </c>
      <c r="B29" s="33"/>
      <c r="C29" s="69" t="s">
        <v>948</v>
      </c>
      <c r="D29" s="69" t="s">
        <v>949</v>
      </c>
      <c r="E29" s="69" t="s">
        <v>950</v>
      </c>
      <c r="F29" s="74" t="s">
        <v>30</v>
      </c>
      <c r="G29" s="450" t="s">
        <v>31</v>
      </c>
      <c r="H29" s="447" t="s">
        <v>52</v>
      </c>
      <c r="I29" s="447" t="s">
        <v>6</v>
      </c>
      <c r="J29" s="69" t="s">
        <v>951</v>
      </c>
      <c r="K29" s="33">
        <v>100000</v>
      </c>
      <c r="L29" s="33">
        <v>63000</v>
      </c>
      <c r="M29" s="33" t="s">
        <v>819</v>
      </c>
      <c r="N29" s="432">
        <v>70000</v>
      </c>
      <c r="O29" s="33">
        <v>20</v>
      </c>
      <c r="P29" s="432">
        <v>70000</v>
      </c>
      <c r="Q29" s="33" t="s">
        <v>820</v>
      </c>
      <c r="R29" s="33">
        <v>20</v>
      </c>
      <c r="S29" s="449" t="s">
        <v>952</v>
      </c>
      <c r="T29" s="449" t="s">
        <v>953</v>
      </c>
      <c r="U29" s="434" t="s">
        <v>954</v>
      </c>
    </row>
    <row r="30" spans="1:21" ht="105">
      <c r="A30" s="33">
        <v>22</v>
      </c>
      <c r="B30" s="33"/>
      <c r="C30" s="69" t="s">
        <v>955</v>
      </c>
      <c r="D30" s="69" t="s">
        <v>956</v>
      </c>
      <c r="E30" s="69" t="s">
        <v>957</v>
      </c>
      <c r="F30" s="74" t="s">
        <v>30</v>
      </c>
      <c r="G30" s="450" t="s">
        <v>31</v>
      </c>
      <c r="H30" s="447" t="s">
        <v>67</v>
      </c>
      <c r="I30" s="448" t="s">
        <v>5</v>
      </c>
      <c r="J30" s="69" t="s">
        <v>951</v>
      </c>
      <c r="K30" s="33">
        <v>100000</v>
      </c>
      <c r="L30" s="33">
        <v>63000</v>
      </c>
      <c r="M30" s="33" t="s">
        <v>819</v>
      </c>
      <c r="N30" s="432">
        <v>70000</v>
      </c>
      <c r="O30" s="33">
        <v>20</v>
      </c>
      <c r="P30" s="432">
        <v>70000</v>
      </c>
      <c r="Q30" s="33" t="s">
        <v>820</v>
      </c>
      <c r="R30" s="33">
        <v>20</v>
      </c>
      <c r="S30" s="449" t="s">
        <v>958</v>
      </c>
      <c r="T30" s="449" t="s">
        <v>959</v>
      </c>
      <c r="U30" s="434" t="s">
        <v>960</v>
      </c>
    </row>
    <row r="31" spans="1:21" ht="90">
      <c r="A31" s="33">
        <v>23</v>
      </c>
      <c r="B31" s="33"/>
      <c r="C31" s="69" t="s">
        <v>961</v>
      </c>
      <c r="D31" s="69" t="s">
        <v>962</v>
      </c>
      <c r="E31" s="69" t="s">
        <v>963</v>
      </c>
      <c r="F31" s="74" t="s">
        <v>30</v>
      </c>
      <c r="G31" s="450" t="s">
        <v>31</v>
      </c>
      <c r="H31" s="447" t="s">
        <v>52</v>
      </c>
      <c r="I31" s="448" t="s">
        <v>5</v>
      </c>
      <c r="J31" s="69" t="s">
        <v>964</v>
      </c>
      <c r="K31" s="33">
        <v>100000</v>
      </c>
      <c r="L31" s="33">
        <v>63000</v>
      </c>
      <c r="M31" s="33" t="s">
        <v>819</v>
      </c>
      <c r="N31" s="432">
        <v>70000</v>
      </c>
      <c r="O31" s="33">
        <v>20</v>
      </c>
      <c r="P31" s="432">
        <v>70000</v>
      </c>
      <c r="Q31" s="33" t="s">
        <v>820</v>
      </c>
      <c r="R31" s="33">
        <v>20</v>
      </c>
      <c r="S31" s="449" t="s">
        <v>965</v>
      </c>
      <c r="T31" s="449" t="s">
        <v>966</v>
      </c>
      <c r="U31" s="434" t="s">
        <v>967</v>
      </c>
    </row>
    <row r="32" spans="1:21" ht="135">
      <c r="A32" s="33">
        <v>24</v>
      </c>
      <c r="B32" s="40"/>
      <c r="C32" s="69" t="s">
        <v>968</v>
      </c>
      <c r="D32" s="69" t="s">
        <v>969</v>
      </c>
      <c r="E32" s="433" t="s">
        <v>970</v>
      </c>
      <c r="F32" s="40" t="s">
        <v>30</v>
      </c>
      <c r="G32" s="433" t="s">
        <v>118</v>
      </c>
      <c r="H32" s="433" t="s">
        <v>165</v>
      </c>
      <c r="I32" s="434" t="s">
        <v>6</v>
      </c>
      <c r="J32" s="433" t="s">
        <v>971</v>
      </c>
      <c r="K32" s="40">
        <v>100000</v>
      </c>
      <c r="L32" s="40">
        <v>63000</v>
      </c>
      <c r="M32" s="451" t="s">
        <v>819</v>
      </c>
      <c r="N32" s="452">
        <v>70000</v>
      </c>
      <c r="O32" s="453" t="s">
        <v>972</v>
      </c>
      <c r="P32" s="433" t="s">
        <v>973</v>
      </c>
      <c r="Q32" s="40" t="s">
        <v>974</v>
      </c>
      <c r="R32" s="40">
        <v>20</v>
      </c>
      <c r="S32" s="433" t="s">
        <v>975</v>
      </c>
      <c r="T32" s="433" t="s">
        <v>976</v>
      </c>
      <c r="U32" s="433" t="s">
        <v>977</v>
      </c>
    </row>
    <row r="33" spans="1:21" ht="105">
      <c r="A33" s="33">
        <v>25</v>
      </c>
      <c r="B33" s="40"/>
      <c r="C33" s="69" t="s">
        <v>978</v>
      </c>
      <c r="D33" s="69" t="s">
        <v>979</v>
      </c>
      <c r="E33" s="433" t="s">
        <v>980</v>
      </c>
      <c r="F33" s="40" t="s">
        <v>30</v>
      </c>
      <c r="G33" s="433" t="s">
        <v>118</v>
      </c>
      <c r="H33" s="433" t="s">
        <v>165</v>
      </c>
      <c r="I33" s="443" t="s">
        <v>5</v>
      </c>
      <c r="J33" s="433" t="s">
        <v>981</v>
      </c>
      <c r="K33" s="40">
        <v>100000</v>
      </c>
      <c r="L33" s="40">
        <v>63000</v>
      </c>
      <c r="M33" s="451" t="s">
        <v>819</v>
      </c>
      <c r="N33" s="454">
        <v>70000</v>
      </c>
      <c r="O33" s="453" t="s">
        <v>972</v>
      </c>
      <c r="P33" s="455" t="s">
        <v>973</v>
      </c>
      <c r="Q33" s="40" t="s">
        <v>974</v>
      </c>
      <c r="R33" s="40">
        <v>20</v>
      </c>
      <c r="S33" s="433" t="s">
        <v>982</v>
      </c>
      <c r="T33" s="433" t="s">
        <v>983</v>
      </c>
      <c r="U33" s="433" t="s">
        <v>984</v>
      </c>
    </row>
    <row r="34" spans="1:21" ht="76.5">
      <c r="A34" s="33">
        <v>26</v>
      </c>
      <c r="B34" s="33"/>
      <c r="C34" s="439" t="s">
        <v>815</v>
      </c>
      <c r="D34" s="439" t="s">
        <v>816</v>
      </c>
      <c r="E34" s="468" t="s">
        <v>817</v>
      </c>
      <c r="F34" s="439" t="s">
        <v>30</v>
      </c>
      <c r="G34" s="442" t="s">
        <v>118</v>
      </c>
      <c r="H34" s="469" t="s">
        <v>67</v>
      </c>
      <c r="I34" s="469" t="s">
        <v>6</v>
      </c>
      <c r="J34" s="468" t="s">
        <v>818</v>
      </c>
      <c r="K34" s="33">
        <v>0</v>
      </c>
      <c r="L34" s="33">
        <v>27000</v>
      </c>
      <c r="M34" s="33" t="s">
        <v>819</v>
      </c>
      <c r="N34" s="442">
        <v>30000</v>
      </c>
      <c r="O34" s="33">
        <v>20</v>
      </c>
      <c r="P34" s="442">
        <v>30000</v>
      </c>
      <c r="Q34" s="33" t="s">
        <v>990</v>
      </c>
      <c r="R34" s="33">
        <v>20</v>
      </c>
      <c r="S34" s="470" t="s">
        <v>821</v>
      </c>
      <c r="T34" s="470" t="s">
        <v>822</v>
      </c>
      <c r="U34" s="470" t="s">
        <v>823</v>
      </c>
    </row>
    <row r="35" spans="1:21" ht="76.5">
      <c r="A35" s="33">
        <v>27</v>
      </c>
      <c r="B35" s="33"/>
      <c r="C35" s="439" t="s">
        <v>824</v>
      </c>
      <c r="D35" s="439" t="s">
        <v>825</v>
      </c>
      <c r="E35" s="468" t="s">
        <v>826</v>
      </c>
      <c r="F35" s="439" t="s">
        <v>30</v>
      </c>
      <c r="G35" s="442" t="s">
        <v>118</v>
      </c>
      <c r="H35" s="440" t="s">
        <v>52</v>
      </c>
      <c r="I35" s="469" t="s">
        <v>6</v>
      </c>
      <c r="J35" s="468" t="s">
        <v>818</v>
      </c>
      <c r="K35" s="33">
        <v>0</v>
      </c>
      <c r="L35" s="33">
        <v>27000</v>
      </c>
      <c r="M35" s="33" t="s">
        <v>819</v>
      </c>
      <c r="N35" s="442">
        <v>30000</v>
      </c>
      <c r="O35" s="33">
        <v>20</v>
      </c>
      <c r="P35" s="442">
        <v>30000</v>
      </c>
      <c r="Q35" s="33" t="s">
        <v>990</v>
      </c>
      <c r="R35" s="33">
        <v>20</v>
      </c>
      <c r="S35" s="470" t="s">
        <v>827</v>
      </c>
      <c r="T35" s="470" t="s">
        <v>828</v>
      </c>
      <c r="U35" s="470" t="s">
        <v>829</v>
      </c>
    </row>
    <row r="36" spans="1:21" ht="63.75">
      <c r="A36" s="33">
        <v>28</v>
      </c>
      <c r="B36" s="33"/>
      <c r="C36" s="439" t="s">
        <v>830</v>
      </c>
      <c r="D36" s="439" t="s">
        <v>831</v>
      </c>
      <c r="E36" s="468" t="s">
        <v>832</v>
      </c>
      <c r="F36" s="439" t="s">
        <v>30</v>
      </c>
      <c r="G36" s="442" t="s">
        <v>118</v>
      </c>
      <c r="H36" s="440" t="s">
        <v>52</v>
      </c>
      <c r="I36" s="440" t="s">
        <v>5</v>
      </c>
      <c r="J36" s="468" t="s">
        <v>381</v>
      </c>
      <c r="K36" s="33">
        <v>0</v>
      </c>
      <c r="L36" s="33">
        <v>27000</v>
      </c>
      <c r="M36" s="33" t="s">
        <v>819</v>
      </c>
      <c r="N36" s="442">
        <v>30000</v>
      </c>
      <c r="O36" s="33">
        <v>20</v>
      </c>
      <c r="P36" s="442">
        <v>30000</v>
      </c>
      <c r="Q36" s="33" t="s">
        <v>990</v>
      </c>
      <c r="R36" s="33">
        <v>20</v>
      </c>
      <c r="S36" s="470" t="s">
        <v>833</v>
      </c>
      <c r="T36" s="470" t="s">
        <v>834</v>
      </c>
      <c r="U36" s="470" t="s">
        <v>835</v>
      </c>
    </row>
    <row r="37" spans="1:21" ht="76.5">
      <c r="A37" s="33">
        <v>29</v>
      </c>
      <c r="B37" s="33"/>
      <c r="C37" s="439" t="s">
        <v>836</v>
      </c>
      <c r="D37" s="439" t="s">
        <v>837</v>
      </c>
      <c r="E37" s="468" t="s">
        <v>838</v>
      </c>
      <c r="F37" s="439" t="s">
        <v>30</v>
      </c>
      <c r="G37" s="442" t="s">
        <v>118</v>
      </c>
      <c r="H37" s="440" t="s">
        <v>52</v>
      </c>
      <c r="I37" s="469" t="s">
        <v>6</v>
      </c>
      <c r="J37" s="468" t="s">
        <v>381</v>
      </c>
      <c r="K37" s="33">
        <v>0</v>
      </c>
      <c r="L37" s="33">
        <v>27000</v>
      </c>
      <c r="M37" s="33" t="s">
        <v>819</v>
      </c>
      <c r="N37" s="442">
        <v>30000</v>
      </c>
      <c r="O37" s="33">
        <v>20</v>
      </c>
      <c r="P37" s="442">
        <v>30000</v>
      </c>
      <c r="Q37" s="33" t="s">
        <v>990</v>
      </c>
      <c r="R37" s="33">
        <v>20</v>
      </c>
      <c r="S37" s="470" t="s">
        <v>839</v>
      </c>
      <c r="T37" s="470" t="s">
        <v>840</v>
      </c>
      <c r="U37" s="470" t="s">
        <v>841</v>
      </c>
    </row>
    <row r="38" spans="1:21" ht="63.75">
      <c r="A38" s="33">
        <v>30</v>
      </c>
      <c r="B38" s="33"/>
      <c r="C38" s="439" t="s">
        <v>842</v>
      </c>
      <c r="D38" s="439" t="s">
        <v>843</v>
      </c>
      <c r="E38" s="468" t="s">
        <v>844</v>
      </c>
      <c r="F38" s="439" t="s">
        <v>30</v>
      </c>
      <c r="G38" s="442" t="s">
        <v>118</v>
      </c>
      <c r="H38" s="440" t="s">
        <v>52</v>
      </c>
      <c r="I38" s="440" t="s">
        <v>5</v>
      </c>
      <c r="J38" s="468" t="s">
        <v>381</v>
      </c>
      <c r="K38" s="33">
        <v>0</v>
      </c>
      <c r="L38" s="33">
        <v>13500</v>
      </c>
      <c r="M38" s="33" t="s">
        <v>819</v>
      </c>
      <c r="N38" s="442">
        <v>15000</v>
      </c>
      <c r="O38" s="33">
        <v>20</v>
      </c>
      <c r="P38" s="442">
        <v>15000</v>
      </c>
      <c r="Q38" s="33" t="s">
        <v>990</v>
      </c>
      <c r="R38" s="33">
        <v>20</v>
      </c>
      <c r="S38" s="470" t="s">
        <v>845</v>
      </c>
      <c r="T38" s="470" t="s">
        <v>846</v>
      </c>
      <c r="U38" s="470" t="s">
        <v>847</v>
      </c>
    </row>
    <row r="39" spans="1:21" ht="76.5">
      <c r="A39" s="33">
        <v>31</v>
      </c>
      <c r="B39" s="33"/>
      <c r="C39" s="439" t="s">
        <v>862</v>
      </c>
      <c r="D39" s="439" t="s">
        <v>863</v>
      </c>
      <c r="E39" s="468" t="s">
        <v>864</v>
      </c>
      <c r="F39" s="439" t="s">
        <v>30</v>
      </c>
      <c r="G39" s="442" t="s">
        <v>118</v>
      </c>
      <c r="H39" s="440" t="s">
        <v>52</v>
      </c>
      <c r="I39" s="440" t="s">
        <v>5</v>
      </c>
      <c r="J39" s="468" t="s">
        <v>865</v>
      </c>
      <c r="K39" s="33">
        <v>0</v>
      </c>
      <c r="L39" s="33">
        <v>108000</v>
      </c>
      <c r="M39" s="33" t="s">
        <v>819</v>
      </c>
      <c r="N39" s="442">
        <v>120000</v>
      </c>
      <c r="O39" s="33">
        <v>20</v>
      </c>
      <c r="P39" s="442">
        <v>120000</v>
      </c>
      <c r="Q39" s="33" t="s">
        <v>990</v>
      </c>
      <c r="R39" s="33">
        <v>20</v>
      </c>
      <c r="S39" s="470" t="s">
        <v>866</v>
      </c>
      <c r="T39" s="470" t="s">
        <v>867</v>
      </c>
      <c r="U39" s="470" t="s">
        <v>868</v>
      </c>
    </row>
    <row r="40" spans="1:21" ht="76.5">
      <c r="A40" s="33">
        <v>32</v>
      </c>
      <c r="B40" s="33"/>
      <c r="C40" s="439" t="s">
        <v>955</v>
      </c>
      <c r="D40" s="439" t="s">
        <v>956</v>
      </c>
      <c r="E40" s="468" t="s">
        <v>957</v>
      </c>
      <c r="F40" s="439" t="s">
        <v>30</v>
      </c>
      <c r="G40" s="469" t="s">
        <v>31</v>
      </c>
      <c r="H40" s="469" t="s">
        <v>67</v>
      </c>
      <c r="I40" s="440" t="s">
        <v>5</v>
      </c>
      <c r="J40" s="468" t="s">
        <v>951</v>
      </c>
      <c r="K40" s="33">
        <v>0</v>
      </c>
      <c r="L40" s="33">
        <v>27000</v>
      </c>
      <c r="M40" s="33" t="s">
        <v>819</v>
      </c>
      <c r="N40" s="442">
        <v>30000</v>
      </c>
      <c r="O40" s="33">
        <v>20</v>
      </c>
      <c r="P40" s="442">
        <v>30000</v>
      </c>
      <c r="Q40" s="33" t="s">
        <v>990</v>
      </c>
      <c r="R40" s="33">
        <v>20</v>
      </c>
      <c r="S40" s="471" t="s">
        <v>958</v>
      </c>
      <c r="T40" s="470" t="s">
        <v>959</v>
      </c>
      <c r="U40" s="470" t="s">
        <v>960</v>
      </c>
    </row>
    <row r="41" spans="1:21" ht="76.5">
      <c r="A41" s="33">
        <v>33</v>
      </c>
      <c r="B41" s="33"/>
      <c r="C41" s="439" t="s">
        <v>894</v>
      </c>
      <c r="D41" s="439" t="s">
        <v>991</v>
      </c>
      <c r="E41" s="468" t="s">
        <v>896</v>
      </c>
      <c r="F41" s="439" t="s">
        <v>30</v>
      </c>
      <c r="G41" s="442" t="s">
        <v>118</v>
      </c>
      <c r="H41" s="440" t="s">
        <v>52</v>
      </c>
      <c r="I41" s="469" t="s">
        <v>6</v>
      </c>
      <c r="J41" s="468" t="s">
        <v>897</v>
      </c>
      <c r="K41" s="33">
        <v>0</v>
      </c>
      <c r="L41" s="33">
        <v>27000</v>
      </c>
      <c r="M41" s="33" t="s">
        <v>819</v>
      </c>
      <c r="N41" s="442">
        <v>30000</v>
      </c>
      <c r="O41" s="33">
        <v>20</v>
      </c>
      <c r="P41" s="442">
        <v>30000</v>
      </c>
      <c r="Q41" s="33" t="s">
        <v>990</v>
      </c>
      <c r="R41" s="33">
        <v>20</v>
      </c>
      <c r="S41" s="470" t="s">
        <v>898</v>
      </c>
      <c r="T41" s="470" t="s">
        <v>899</v>
      </c>
      <c r="U41" s="470" t="s">
        <v>900</v>
      </c>
    </row>
    <row r="42" spans="1:21" ht="63.75">
      <c r="A42" s="33">
        <v>34</v>
      </c>
      <c r="B42" s="33"/>
      <c r="C42" s="439" t="s">
        <v>908</v>
      </c>
      <c r="D42" s="439" t="s">
        <v>909</v>
      </c>
      <c r="E42" s="468" t="s">
        <v>910</v>
      </c>
      <c r="F42" s="439" t="s">
        <v>30</v>
      </c>
      <c r="G42" s="442" t="s">
        <v>118</v>
      </c>
      <c r="H42" s="440" t="s">
        <v>52</v>
      </c>
      <c r="I42" s="469" t="s">
        <v>6</v>
      </c>
      <c r="J42" s="468" t="s">
        <v>911</v>
      </c>
      <c r="K42" s="33">
        <v>0</v>
      </c>
      <c r="L42" s="33">
        <v>27000</v>
      </c>
      <c r="M42" s="33" t="s">
        <v>819</v>
      </c>
      <c r="N42" s="442">
        <v>30000</v>
      </c>
      <c r="O42" s="33">
        <v>20</v>
      </c>
      <c r="P42" s="442">
        <v>30000</v>
      </c>
      <c r="Q42" s="33" t="s">
        <v>990</v>
      </c>
      <c r="R42" s="33">
        <v>20</v>
      </c>
      <c r="S42" s="470" t="s">
        <v>912</v>
      </c>
      <c r="T42" s="470" t="s">
        <v>913</v>
      </c>
      <c r="U42" s="470" t="s">
        <v>914</v>
      </c>
    </row>
    <row r="43" spans="1:21" ht="89.25">
      <c r="A43" s="33">
        <v>35</v>
      </c>
      <c r="B43" s="33"/>
      <c r="C43" s="439" t="s">
        <v>915</v>
      </c>
      <c r="D43" s="439" t="s">
        <v>916</v>
      </c>
      <c r="E43" s="468" t="s">
        <v>917</v>
      </c>
      <c r="F43" s="439" t="s">
        <v>30</v>
      </c>
      <c r="G43" s="442" t="s">
        <v>118</v>
      </c>
      <c r="H43" s="440" t="s">
        <v>52</v>
      </c>
      <c r="I43" s="469" t="s">
        <v>6</v>
      </c>
      <c r="J43" s="468" t="s">
        <v>918</v>
      </c>
      <c r="K43" s="33">
        <v>0</v>
      </c>
      <c r="L43" s="33">
        <v>27000</v>
      </c>
      <c r="M43" s="33" t="s">
        <v>819</v>
      </c>
      <c r="N43" s="442">
        <v>30000</v>
      </c>
      <c r="O43" s="33">
        <v>20</v>
      </c>
      <c r="P43" s="442">
        <v>30000</v>
      </c>
      <c r="Q43" s="33" t="s">
        <v>990</v>
      </c>
      <c r="R43" s="33">
        <v>20</v>
      </c>
      <c r="S43" s="470" t="s">
        <v>919</v>
      </c>
      <c r="T43" s="470" t="s">
        <v>920</v>
      </c>
      <c r="U43" s="470" t="s">
        <v>921</v>
      </c>
    </row>
    <row r="44" spans="1:21" ht="63.75">
      <c r="A44" s="33">
        <v>36</v>
      </c>
      <c r="B44" s="33"/>
      <c r="C44" s="439" t="s">
        <v>922</v>
      </c>
      <c r="D44" s="439" t="s">
        <v>923</v>
      </c>
      <c r="E44" s="468" t="s">
        <v>924</v>
      </c>
      <c r="F44" s="439" t="s">
        <v>30</v>
      </c>
      <c r="G44" s="442" t="s">
        <v>118</v>
      </c>
      <c r="H44" s="469" t="s">
        <v>67</v>
      </c>
      <c r="I44" s="440" t="s">
        <v>5</v>
      </c>
      <c r="J44" s="468" t="s">
        <v>872</v>
      </c>
      <c r="K44" s="33">
        <v>0</v>
      </c>
      <c r="L44" s="33">
        <v>27000</v>
      </c>
      <c r="M44" s="33" t="s">
        <v>819</v>
      </c>
      <c r="N44" s="442">
        <v>30000</v>
      </c>
      <c r="O44" s="33">
        <v>20</v>
      </c>
      <c r="P44" s="442">
        <v>30000</v>
      </c>
      <c r="Q44" s="33" t="s">
        <v>990</v>
      </c>
      <c r="R44" s="33">
        <v>20</v>
      </c>
      <c r="S44" s="470" t="s">
        <v>925</v>
      </c>
      <c r="T44" s="470" t="s">
        <v>926</v>
      </c>
      <c r="U44" s="470" t="s">
        <v>927</v>
      </c>
    </row>
    <row r="45" spans="1:21" ht="76.5">
      <c r="A45" s="33">
        <v>37</v>
      </c>
      <c r="B45" s="33"/>
      <c r="C45" s="439" t="s">
        <v>928</v>
      </c>
      <c r="D45" s="439" t="s">
        <v>929</v>
      </c>
      <c r="E45" s="468" t="s">
        <v>930</v>
      </c>
      <c r="F45" s="439" t="s">
        <v>30</v>
      </c>
      <c r="G45" s="442" t="s">
        <v>118</v>
      </c>
      <c r="H45" s="440" t="s">
        <v>52</v>
      </c>
      <c r="I45" s="469" t="s">
        <v>6</v>
      </c>
      <c r="J45" s="468" t="s">
        <v>931</v>
      </c>
      <c r="K45" s="33">
        <v>0</v>
      </c>
      <c r="L45" s="33">
        <v>27000</v>
      </c>
      <c r="M45" s="33" t="s">
        <v>819</v>
      </c>
      <c r="N45" s="442">
        <v>30000</v>
      </c>
      <c r="O45" s="33">
        <v>20</v>
      </c>
      <c r="P45" s="442">
        <v>30000</v>
      </c>
      <c r="Q45" s="33" t="s">
        <v>990</v>
      </c>
      <c r="R45" s="33">
        <v>20</v>
      </c>
      <c r="S45" s="470" t="s">
        <v>932</v>
      </c>
      <c r="T45" s="470" t="s">
        <v>933</v>
      </c>
      <c r="U45" s="470" t="s">
        <v>934</v>
      </c>
    </row>
    <row r="46" spans="1:21" ht="89.25">
      <c r="A46" s="33">
        <v>38</v>
      </c>
      <c r="B46" s="33"/>
      <c r="C46" s="439" t="s">
        <v>935</v>
      </c>
      <c r="D46" s="439" t="s">
        <v>936</v>
      </c>
      <c r="E46" s="468" t="s">
        <v>937</v>
      </c>
      <c r="F46" s="439" t="s">
        <v>30</v>
      </c>
      <c r="G46" s="442" t="s">
        <v>118</v>
      </c>
      <c r="H46" s="440" t="s">
        <v>52</v>
      </c>
      <c r="I46" s="440" t="s">
        <v>5</v>
      </c>
      <c r="J46" s="468" t="s">
        <v>938</v>
      </c>
      <c r="K46" s="33">
        <v>0</v>
      </c>
      <c r="L46" s="33">
        <v>27000</v>
      </c>
      <c r="M46" s="33" t="s">
        <v>819</v>
      </c>
      <c r="N46" s="442">
        <v>30000</v>
      </c>
      <c r="O46" s="33">
        <v>20</v>
      </c>
      <c r="P46" s="442">
        <v>30000</v>
      </c>
      <c r="Q46" s="33" t="s">
        <v>990</v>
      </c>
      <c r="R46" s="33">
        <v>20</v>
      </c>
      <c r="S46" s="470" t="s">
        <v>939</v>
      </c>
      <c r="T46" s="470" t="s">
        <v>940</v>
      </c>
      <c r="U46" s="470" t="s">
        <v>941</v>
      </c>
    </row>
    <row r="47" spans="1:21" ht="63.75">
      <c r="A47" s="33">
        <v>39</v>
      </c>
      <c r="B47" s="33"/>
      <c r="C47" s="439" t="s">
        <v>961</v>
      </c>
      <c r="D47" s="439" t="s">
        <v>962</v>
      </c>
      <c r="E47" s="468" t="s">
        <v>963</v>
      </c>
      <c r="F47" s="439" t="s">
        <v>30</v>
      </c>
      <c r="G47" s="469" t="s">
        <v>31</v>
      </c>
      <c r="H47" s="440" t="s">
        <v>52</v>
      </c>
      <c r="I47" s="440" t="s">
        <v>5</v>
      </c>
      <c r="J47" s="468" t="s">
        <v>964</v>
      </c>
      <c r="K47" s="33">
        <v>0</v>
      </c>
      <c r="L47" s="33">
        <v>27000</v>
      </c>
      <c r="M47" s="33" t="s">
        <v>819</v>
      </c>
      <c r="N47" s="442">
        <v>30000</v>
      </c>
      <c r="O47" s="33">
        <v>20</v>
      </c>
      <c r="P47" s="442">
        <v>30000</v>
      </c>
      <c r="Q47" s="33" t="s">
        <v>990</v>
      </c>
      <c r="R47" s="33">
        <v>20</v>
      </c>
      <c r="S47" s="470">
        <v>61081075524</v>
      </c>
      <c r="T47" s="470" t="s">
        <v>966</v>
      </c>
      <c r="U47" s="470" t="s">
        <v>967</v>
      </c>
    </row>
    <row r="48" spans="1:21" ht="89.25">
      <c r="A48" s="33">
        <v>40</v>
      </c>
      <c r="B48" s="33"/>
      <c r="C48" s="40" t="s">
        <v>992</v>
      </c>
      <c r="D48" s="40" t="s">
        <v>993</v>
      </c>
      <c r="E48" s="89" t="s">
        <v>994</v>
      </c>
      <c r="F48" s="439" t="s">
        <v>30</v>
      </c>
      <c r="G48" s="40" t="s">
        <v>118</v>
      </c>
      <c r="H48" s="440" t="s">
        <v>52</v>
      </c>
      <c r="I48" s="469" t="s">
        <v>6</v>
      </c>
      <c r="J48" s="89" t="s">
        <v>995</v>
      </c>
      <c r="K48" s="33">
        <v>0</v>
      </c>
      <c r="L48" s="33">
        <v>27000</v>
      </c>
      <c r="M48" s="28" t="s">
        <v>819</v>
      </c>
      <c r="N48" s="40">
        <v>30000</v>
      </c>
      <c r="O48" s="33">
        <v>20</v>
      </c>
      <c r="P48" s="40">
        <v>30000</v>
      </c>
      <c r="Q48" s="33" t="s">
        <v>996</v>
      </c>
      <c r="R48" s="33">
        <v>20</v>
      </c>
      <c r="S48" s="453" t="s">
        <v>873</v>
      </c>
      <c r="T48" s="453" t="s">
        <v>874</v>
      </c>
      <c r="U48" s="453" t="s">
        <v>875</v>
      </c>
    </row>
    <row r="49" spans="1:21" ht="89.25">
      <c r="A49" s="33">
        <v>41</v>
      </c>
      <c r="B49" s="33"/>
      <c r="C49" s="40" t="s">
        <v>997</v>
      </c>
      <c r="D49" s="40" t="s">
        <v>998</v>
      </c>
      <c r="E49" s="89" t="s">
        <v>999</v>
      </c>
      <c r="F49" s="439" t="s">
        <v>30</v>
      </c>
      <c r="G49" s="40" t="s">
        <v>118</v>
      </c>
      <c r="H49" s="469" t="s">
        <v>67</v>
      </c>
      <c r="I49" s="469" t="s">
        <v>6</v>
      </c>
      <c r="J49" s="89" t="s">
        <v>1000</v>
      </c>
      <c r="K49" s="33">
        <v>0</v>
      </c>
      <c r="L49" s="33">
        <v>27000</v>
      </c>
      <c r="M49" s="28" t="s">
        <v>819</v>
      </c>
      <c r="N49" s="40">
        <v>30000</v>
      </c>
      <c r="O49" s="33">
        <v>20</v>
      </c>
      <c r="P49" s="40">
        <v>30000</v>
      </c>
      <c r="Q49" s="33" t="s">
        <v>996</v>
      </c>
      <c r="R49" s="33">
        <v>20</v>
      </c>
      <c r="S49" s="453" t="s">
        <v>879</v>
      </c>
      <c r="T49" s="453" t="s">
        <v>880</v>
      </c>
      <c r="U49" s="453" t="s">
        <v>881</v>
      </c>
    </row>
    <row r="50" spans="1:21" ht="63.75">
      <c r="A50" s="33">
        <v>42</v>
      </c>
      <c r="B50" s="33"/>
      <c r="C50" s="40" t="s">
        <v>1001</v>
      </c>
      <c r="D50" s="40" t="s">
        <v>1002</v>
      </c>
      <c r="E50" s="89" t="s">
        <v>1003</v>
      </c>
      <c r="F50" s="439" t="s">
        <v>30</v>
      </c>
      <c r="G50" s="40" t="s">
        <v>118</v>
      </c>
      <c r="H50" s="469" t="s">
        <v>67</v>
      </c>
      <c r="I50" s="469" t="s">
        <v>6</v>
      </c>
      <c r="J50" s="89" t="s">
        <v>1004</v>
      </c>
      <c r="K50" s="33">
        <v>0</v>
      </c>
      <c r="L50" s="33">
        <v>27000</v>
      </c>
      <c r="M50" s="28" t="s">
        <v>819</v>
      </c>
      <c r="N50" s="40">
        <v>30000</v>
      </c>
      <c r="O50" s="33">
        <v>20</v>
      </c>
      <c r="P50" s="40">
        <v>30000</v>
      </c>
      <c r="Q50" s="33" t="s">
        <v>996</v>
      </c>
      <c r="R50" s="33">
        <v>20</v>
      </c>
      <c r="S50" s="453" t="s">
        <v>885</v>
      </c>
      <c r="T50" s="453" t="s">
        <v>886</v>
      </c>
      <c r="U50" s="453" t="s">
        <v>887</v>
      </c>
    </row>
    <row r="51" spans="1:21" ht="127.5">
      <c r="A51" s="33">
        <v>43</v>
      </c>
      <c r="B51" s="33"/>
      <c r="C51" s="40" t="s">
        <v>1005</v>
      </c>
      <c r="D51" s="40" t="s">
        <v>1006</v>
      </c>
      <c r="E51" s="89" t="s">
        <v>1007</v>
      </c>
      <c r="F51" s="439" t="s">
        <v>30</v>
      </c>
      <c r="G51" s="40" t="s">
        <v>118</v>
      </c>
      <c r="H51" s="469" t="s">
        <v>67</v>
      </c>
      <c r="I51" s="469" t="s">
        <v>6</v>
      </c>
      <c r="J51" s="89" t="s">
        <v>160</v>
      </c>
      <c r="K51" s="33">
        <v>0</v>
      </c>
      <c r="L51" s="33">
        <v>27000</v>
      </c>
      <c r="M51" s="28" t="s">
        <v>819</v>
      </c>
      <c r="N51" s="40">
        <v>30000</v>
      </c>
      <c r="O51" s="33">
        <v>20</v>
      </c>
      <c r="P51" s="40">
        <v>30000</v>
      </c>
      <c r="Q51" s="33" t="s">
        <v>996</v>
      </c>
      <c r="R51" s="33">
        <v>20</v>
      </c>
      <c r="S51" s="453" t="s">
        <v>891</v>
      </c>
      <c r="T51" s="453" t="s">
        <v>892</v>
      </c>
      <c r="U51" s="453" t="s">
        <v>893</v>
      </c>
    </row>
    <row r="52" spans="1:21" ht="76.5">
      <c r="A52" s="33">
        <v>44</v>
      </c>
      <c r="B52" s="33"/>
      <c r="C52" s="40" t="s">
        <v>1008</v>
      </c>
      <c r="D52" s="40" t="s">
        <v>1009</v>
      </c>
      <c r="E52" s="89" t="s">
        <v>1010</v>
      </c>
      <c r="F52" s="439" t="s">
        <v>30</v>
      </c>
      <c r="G52" s="40" t="s">
        <v>118</v>
      </c>
      <c r="H52" s="440" t="s">
        <v>52</v>
      </c>
      <c r="I52" s="469" t="s">
        <v>6</v>
      </c>
      <c r="J52" s="89" t="s">
        <v>1011</v>
      </c>
      <c r="K52" s="33">
        <v>0</v>
      </c>
      <c r="L52" s="33">
        <v>27000</v>
      </c>
      <c r="M52" s="28" t="s">
        <v>819</v>
      </c>
      <c r="N52" s="40">
        <v>30000</v>
      </c>
      <c r="O52" s="33">
        <v>20</v>
      </c>
      <c r="P52" s="40">
        <v>30000</v>
      </c>
      <c r="Q52" s="33" t="s">
        <v>996</v>
      </c>
      <c r="R52" s="33">
        <v>20</v>
      </c>
      <c r="S52" s="453" t="s">
        <v>905</v>
      </c>
      <c r="T52" s="453" t="s">
        <v>906</v>
      </c>
      <c r="U52" s="453" t="s">
        <v>907</v>
      </c>
    </row>
    <row r="53" spans="1:21" ht="102">
      <c r="A53" s="33">
        <v>45</v>
      </c>
      <c r="B53" s="33"/>
      <c r="C53" s="40" t="s">
        <v>1012</v>
      </c>
      <c r="D53" s="40" t="s">
        <v>1013</v>
      </c>
      <c r="E53" s="89" t="s">
        <v>1014</v>
      </c>
      <c r="F53" s="439" t="s">
        <v>30</v>
      </c>
      <c r="G53" s="40" t="s">
        <v>118</v>
      </c>
      <c r="H53" s="440" t="s">
        <v>52</v>
      </c>
      <c r="I53" s="469" t="s">
        <v>6</v>
      </c>
      <c r="J53" s="89" t="s">
        <v>160</v>
      </c>
      <c r="K53" s="33">
        <v>0</v>
      </c>
      <c r="L53" s="33">
        <v>27000</v>
      </c>
      <c r="M53" s="28" t="s">
        <v>819</v>
      </c>
      <c r="N53" s="40">
        <v>30000</v>
      </c>
      <c r="O53" s="33">
        <v>20</v>
      </c>
      <c r="P53" s="40">
        <v>30000</v>
      </c>
      <c r="Q53" s="33" t="s">
        <v>996</v>
      </c>
      <c r="R53" s="33">
        <v>20</v>
      </c>
      <c r="S53" s="453" t="s">
        <v>945</v>
      </c>
      <c r="T53" s="453" t="s">
        <v>946</v>
      </c>
      <c r="U53" s="453" t="s">
        <v>947</v>
      </c>
    </row>
  </sheetData>
  <mergeCells count="8">
    <mergeCell ref="A7:C7"/>
    <mergeCell ref="P7:R7"/>
    <mergeCell ref="A1:R1"/>
    <mergeCell ref="A2:R2"/>
    <mergeCell ref="A3:R3"/>
    <mergeCell ref="A4:R4"/>
    <mergeCell ref="A5:G5"/>
    <mergeCell ref="Q6:R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12"/>
  <sheetViews>
    <sheetView topLeftCell="A11" workbookViewId="0">
      <selection activeCell="A10" sqref="A9:A12"/>
    </sheetView>
  </sheetViews>
  <sheetFormatPr defaultRowHeight="15"/>
  <sheetData>
    <row r="1" spans="1:21" ht="18.75">
      <c r="A1" s="576" t="s">
        <v>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164"/>
      <c r="T1" s="456"/>
      <c r="U1" s="456"/>
    </row>
    <row r="2" spans="1:21" ht="18.75">
      <c r="A2" s="576" t="s">
        <v>985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164"/>
      <c r="T2" s="456"/>
      <c r="U2" s="456"/>
    </row>
    <row r="3" spans="1:21" ht="18.75">
      <c r="A3" s="576" t="s">
        <v>986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164"/>
      <c r="T3" s="456"/>
      <c r="U3" s="456"/>
    </row>
    <row r="4" spans="1:21" ht="18.75">
      <c r="A4" s="576" t="s">
        <v>987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164"/>
      <c r="T4" s="456"/>
      <c r="U4" s="456"/>
    </row>
    <row r="5" spans="1:21" ht="18.75">
      <c r="A5" s="626" t="s">
        <v>988</v>
      </c>
      <c r="B5" s="626"/>
      <c r="C5" s="626"/>
      <c r="D5" s="626"/>
      <c r="E5" s="626"/>
      <c r="F5" s="626"/>
      <c r="G5" s="626"/>
      <c r="H5" s="122"/>
      <c r="I5" s="122"/>
      <c r="J5" s="165"/>
      <c r="K5" s="457"/>
      <c r="L5" s="458"/>
      <c r="M5" s="166"/>
      <c r="N5" s="160"/>
      <c r="O5" s="459"/>
      <c r="P5" s="460"/>
      <c r="Q5" s="461"/>
      <c r="R5" s="78" t="s">
        <v>190</v>
      </c>
      <c r="S5" s="164"/>
      <c r="T5" s="456"/>
      <c r="U5" s="456"/>
    </row>
    <row r="6" spans="1:21">
      <c r="A6" s="444"/>
      <c r="B6" s="445"/>
      <c r="C6" s="80"/>
      <c r="D6" s="444"/>
      <c r="E6" s="80"/>
      <c r="F6" s="186"/>
      <c r="G6" s="112"/>
      <c r="H6" s="186"/>
      <c r="I6" s="112"/>
      <c r="J6" s="444"/>
      <c r="K6" s="444"/>
      <c r="L6" s="444"/>
      <c r="M6" s="445"/>
      <c r="N6" s="631" t="s">
        <v>1039</v>
      </c>
      <c r="O6" s="631"/>
      <c r="P6" s="81"/>
      <c r="Q6" s="627" t="s">
        <v>191</v>
      </c>
      <c r="R6" s="627"/>
      <c r="S6" s="164"/>
      <c r="T6" s="456"/>
      <c r="U6" s="456"/>
    </row>
    <row r="7" spans="1:21">
      <c r="A7" s="625" t="s">
        <v>192</v>
      </c>
      <c r="B7" s="625"/>
      <c r="C7" s="80"/>
      <c r="D7" s="444"/>
      <c r="E7" s="80"/>
      <c r="F7" s="186"/>
      <c r="G7" s="112"/>
      <c r="H7" s="186"/>
      <c r="I7" s="112"/>
      <c r="J7" s="444"/>
      <c r="K7" s="444"/>
      <c r="L7" s="444"/>
      <c r="M7" s="445"/>
      <c r="N7" s="81"/>
      <c r="O7" s="445"/>
      <c r="P7" s="81"/>
      <c r="Q7" s="445"/>
      <c r="R7" s="444"/>
      <c r="S7" s="164"/>
      <c r="T7" s="456"/>
      <c r="U7" s="456"/>
    </row>
    <row r="8" spans="1:21" ht="60">
      <c r="A8" s="439" t="s">
        <v>100</v>
      </c>
      <c r="B8" s="439" t="s">
        <v>101</v>
      </c>
      <c r="C8" s="137" t="s">
        <v>102</v>
      </c>
      <c r="D8" s="439" t="s">
        <v>103</v>
      </c>
      <c r="E8" s="137" t="s">
        <v>104</v>
      </c>
      <c r="F8" s="137" t="s">
        <v>9</v>
      </c>
      <c r="G8" s="439" t="s">
        <v>105</v>
      </c>
      <c r="H8" s="137" t="s">
        <v>106</v>
      </c>
      <c r="I8" s="439" t="s">
        <v>107</v>
      </c>
      <c r="J8" s="439" t="s">
        <v>193</v>
      </c>
      <c r="K8" s="439" t="s">
        <v>194</v>
      </c>
      <c r="L8" s="439" t="s">
        <v>195</v>
      </c>
      <c r="M8" s="439" t="s">
        <v>196</v>
      </c>
      <c r="N8" s="439" t="s">
        <v>197</v>
      </c>
      <c r="O8" s="439" t="s">
        <v>198</v>
      </c>
      <c r="P8" s="464" t="s">
        <v>112</v>
      </c>
      <c r="Q8" s="439" t="s">
        <v>111</v>
      </c>
      <c r="R8" s="439" t="s">
        <v>113</v>
      </c>
      <c r="S8" s="140" t="s">
        <v>286</v>
      </c>
      <c r="T8" s="475" t="s">
        <v>1040</v>
      </c>
      <c r="U8" s="475" t="s">
        <v>450</v>
      </c>
    </row>
    <row r="9" spans="1:21" ht="120">
      <c r="A9" s="432">
        <v>1</v>
      </c>
      <c r="B9" s="33"/>
      <c r="C9" s="69" t="s">
        <v>473</v>
      </c>
      <c r="D9" s="69" t="s">
        <v>474</v>
      </c>
      <c r="E9" s="69" t="s">
        <v>475</v>
      </c>
      <c r="F9" s="74" t="s">
        <v>30</v>
      </c>
      <c r="G9" s="432" t="s">
        <v>31</v>
      </c>
      <c r="H9" s="450" t="s">
        <v>52</v>
      </c>
      <c r="I9" s="450" t="s">
        <v>6</v>
      </c>
      <c r="J9" s="40" t="s">
        <v>476</v>
      </c>
      <c r="K9" s="69" t="s">
        <v>1015</v>
      </c>
      <c r="L9" s="40" t="s">
        <v>421</v>
      </c>
      <c r="M9" s="440" t="s">
        <v>478</v>
      </c>
      <c r="N9" s="33">
        <v>100000</v>
      </c>
      <c r="O9" s="33" t="s">
        <v>338</v>
      </c>
      <c r="P9" s="33">
        <v>50000</v>
      </c>
      <c r="Q9" s="472" t="s">
        <v>1016</v>
      </c>
      <c r="R9" s="33" t="s">
        <v>413</v>
      </c>
      <c r="S9" s="433" t="s">
        <v>480</v>
      </c>
      <c r="T9" s="434" t="s">
        <v>481</v>
      </c>
      <c r="U9" s="434" t="s">
        <v>1017</v>
      </c>
    </row>
    <row r="10" spans="1:21" ht="90">
      <c r="A10" s="432">
        <v>2</v>
      </c>
      <c r="B10" s="33"/>
      <c r="C10" s="69" t="s">
        <v>1018</v>
      </c>
      <c r="D10" s="69" t="s">
        <v>1019</v>
      </c>
      <c r="E10" s="69" t="s">
        <v>1020</v>
      </c>
      <c r="F10" s="74" t="s">
        <v>30</v>
      </c>
      <c r="G10" s="11" t="s">
        <v>31</v>
      </c>
      <c r="H10" s="11" t="s">
        <v>52</v>
      </c>
      <c r="I10" s="11" t="s">
        <v>5</v>
      </c>
      <c r="J10" s="69" t="s">
        <v>1021</v>
      </c>
      <c r="K10" s="69" t="s">
        <v>1022</v>
      </c>
      <c r="L10" s="69" t="s">
        <v>1023</v>
      </c>
      <c r="M10" s="69" t="s">
        <v>1024</v>
      </c>
      <c r="N10" s="33">
        <v>150000</v>
      </c>
      <c r="O10" s="74" t="s">
        <v>422</v>
      </c>
      <c r="P10" s="33">
        <v>50000</v>
      </c>
      <c r="Q10" s="33" t="s">
        <v>1025</v>
      </c>
      <c r="R10" s="33" t="s">
        <v>424</v>
      </c>
      <c r="S10" s="449" t="s">
        <v>425</v>
      </c>
      <c r="T10" s="433" t="s">
        <v>426</v>
      </c>
      <c r="U10" s="433" t="s">
        <v>1026</v>
      </c>
    </row>
    <row r="11" spans="1:21" ht="165">
      <c r="A11" s="432">
        <v>3</v>
      </c>
      <c r="B11" s="33"/>
      <c r="C11" s="40" t="s">
        <v>384</v>
      </c>
      <c r="D11" s="40" t="s">
        <v>1027</v>
      </c>
      <c r="E11" s="473" t="s">
        <v>1028</v>
      </c>
      <c r="F11" s="33" t="s">
        <v>30</v>
      </c>
      <c r="G11" s="432" t="s">
        <v>31</v>
      </c>
      <c r="H11" s="432" t="s">
        <v>52</v>
      </c>
      <c r="I11" s="33" t="s">
        <v>6</v>
      </c>
      <c r="J11" s="40" t="s">
        <v>1029</v>
      </c>
      <c r="K11" s="40" t="s">
        <v>1030</v>
      </c>
      <c r="L11" s="40" t="s">
        <v>186</v>
      </c>
      <c r="M11" s="40" t="s">
        <v>170</v>
      </c>
      <c r="N11" s="33">
        <v>200000</v>
      </c>
      <c r="O11" s="28" t="s">
        <v>389</v>
      </c>
      <c r="P11" s="33">
        <v>50000</v>
      </c>
      <c r="Q11" s="33" t="s">
        <v>1031</v>
      </c>
      <c r="R11" s="33" t="s">
        <v>424</v>
      </c>
      <c r="S11" s="453" t="s">
        <v>414</v>
      </c>
      <c r="T11" s="453" t="s">
        <v>415</v>
      </c>
      <c r="U11" s="474" t="s">
        <v>1032</v>
      </c>
    </row>
    <row r="12" spans="1:21" ht="105">
      <c r="A12" s="432">
        <v>4</v>
      </c>
      <c r="B12" s="33"/>
      <c r="C12" s="40" t="s">
        <v>1033</v>
      </c>
      <c r="D12" s="40" t="s">
        <v>1012</v>
      </c>
      <c r="E12" s="89" t="s">
        <v>1034</v>
      </c>
      <c r="F12" s="33" t="s">
        <v>30</v>
      </c>
      <c r="G12" s="432" t="s">
        <v>31</v>
      </c>
      <c r="H12" s="432" t="s">
        <v>52</v>
      </c>
      <c r="I12" s="33" t="s">
        <v>6</v>
      </c>
      <c r="J12" s="40" t="s">
        <v>1035</v>
      </c>
      <c r="K12" s="40" t="s">
        <v>1036</v>
      </c>
      <c r="L12" s="40" t="s">
        <v>1037</v>
      </c>
      <c r="M12" s="40" t="s">
        <v>170</v>
      </c>
      <c r="N12" s="33">
        <v>200000</v>
      </c>
      <c r="O12" s="28" t="s">
        <v>422</v>
      </c>
      <c r="P12" s="33">
        <v>50000</v>
      </c>
      <c r="Q12" s="33" t="s">
        <v>1031</v>
      </c>
      <c r="R12" s="33" t="s">
        <v>424</v>
      </c>
      <c r="S12" s="453" t="s">
        <v>471</v>
      </c>
      <c r="T12" s="453" t="s">
        <v>472</v>
      </c>
      <c r="U12" s="474" t="s">
        <v>1038</v>
      </c>
    </row>
  </sheetData>
  <mergeCells count="8">
    <mergeCell ref="A7:B7"/>
    <mergeCell ref="A1:R1"/>
    <mergeCell ref="A2:R2"/>
    <mergeCell ref="A3:R3"/>
    <mergeCell ref="A4:R4"/>
    <mergeCell ref="A5:G5"/>
    <mergeCell ref="N6:O6"/>
    <mergeCell ref="Q6:R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17"/>
  <sheetViews>
    <sheetView topLeftCell="A15" workbookViewId="0">
      <selection activeCell="A9" sqref="A9:A17"/>
    </sheetView>
  </sheetViews>
  <sheetFormatPr defaultRowHeight="15"/>
  <sheetData>
    <row r="1" spans="1:22" ht="18.75">
      <c r="A1" s="576" t="s">
        <v>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164"/>
      <c r="U1" s="164"/>
      <c r="V1" s="456"/>
    </row>
    <row r="2" spans="1:22" ht="18.75">
      <c r="A2" s="576" t="s">
        <v>985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164"/>
      <c r="U2" s="164"/>
      <c r="V2" s="456"/>
    </row>
    <row r="3" spans="1:22" ht="18.75">
      <c r="A3" s="576" t="s">
        <v>986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164"/>
      <c r="U3" s="164"/>
      <c r="V3" s="456"/>
    </row>
    <row r="4" spans="1:22" ht="18.75">
      <c r="A4" s="576" t="s">
        <v>987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164"/>
      <c r="U4" s="164"/>
      <c r="V4" s="456"/>
    </row>
    <row r="5" spans="1:22" ht="18.75">
      <c r="A5" s="626" t="s">
        <v>988</v>
      </c>
      <c r="B5" s="626"/>
      <c r="C5" s="626"/>
      <c r="D5" s="626"/>
      <c r="E5" s="626"/>
      <c r="F5" s="626"/>
      <c r="G5" s="626"/>
      <c r="H5" s="122"/>
      <c r="I5" s="122"/>
      <c r="J5" s="165"/>
      <c r="K5" s="457"/>
      <c r="L5" s="458"/>
      <c r="M5" s="75" t="s">
        <v>525</v>
      </c>
      <c r="N5" s="160"/>
      <c r="O5" s="459"/>
      <c r="P5" s="460"/>
      <c r="Q5" s="632"/>
      <c r="R5" s="632"/>
      <c r="S5" s="78" t="s">
        <v>190</v>
      </c>
      <c r="T5" s="164"/>
      <c r="U5" s="164"/>
      <c r="V5" s="456"/>
    </row>
    <row r="6" spans="1:22" ht="15.75">
      <c r="A6" s="462"/>
      <c r="B6" s="98"/>
      <c r="C6" s="98"/>
      <c r="D6" s="98"/>
      <c r="E6" s="99"/>
      <c r="F6" s="633"/>
      <c r="G6" s="123"/>
      <c r="H6" s="634" t="s">
        <v>1041</v>
      </c>
      <c r="I6" s="634"/>
      <c r="J6" s="634"/>
      <c r="K6" s="635"/>
      <c r="L6" s="635"/>
      <c r="M6" s="636"/>
      <c r="N6" s="161"/>
      <c r="O6" s="463"/>
      <c r="P6" s="463"/>
      <c r="Q6" s="630" t="s">
        <v>234</v>
      </c>
      <c r="R6" s="630"/>
      <c r="S6" s="630"/>
      <c r="T6" s="164"/>
      <c r="U6" s="164"/>
      <c r="V6" s="456"/>
    </row>
    <row r="7" spans="1:22" ht="15.75">
      <c r="A7" s="625" t="s">
        <v>192</v>
      </c>
      <c r="B7" s="625"/>
      <c r="C7" s="625"/>
      <c r="D7" s="98"/>
      <c r="E7" s="99"/>
      <c r="F7" s="633"/>
      <c r="G7" s="123"/>
      <c r="H7" s="123"/>
      <c r="I7" s="123"/>
      <c r="J7" s="29"/>
      <c r="K7" s="635"/>
      <c r="L7" s="635"/>
      <c r="M7" s="636"/>
      <c r="N7" s="161"/>
      <c r="O7" s="463"/>
      <c r="P7" s="629" t="s">
        <v>235</v>
      </c>
      <c r="Q7" s="629"/>
      <c r="R7" s="629"/>
      <c r="S7" s="629"/>
      <c r="T7" s="164"/>
      <c r="U7" s="164"/>
      <c r="V7" s="456"/>
    </row>
    <row r="8" spans="1:22" ht="60">
      <c r="A8" s="464" t="s">
        <v>100</v>
      </c>
      <c r="B8" s="137" t="s">
        <v>101</v>
      </c>
      <c r="C8" s="137" t="s">
        <v>102</v>
      </c>
      <c r="D8" s="137" t="s">
        <v>103</v>
      </c>
      <c r="E8" s="137" t="s">
        <v>104</v>
      </c>
      <c r="F8" s="137" t="s">
        <v>9</v>
      </c>
      <c r="G8" s="137" t="s">
        <v>105</v>
      </c>
      <c r="H8" s="137" t="s">
        <v>106</v>
      </c>
      <c r="I8" s="137" t="s">
        <v>107</v>
      </c>
      <c r="J8" s="137" t="s">
        <v>108</v>
      </c>
      <c r="K8" s="140" t="s">
        <v>109</v>
      </c>
      <c r="L8" s="637" t="s">
        <v>989</v>
      </c>
      <c r="M8" s="137" t="s">
        <v>111</v>
      </c>
      <c r="N8" s="137" t="s">
        <v>112</v>
      </c>
      <c r="O8" s="137" t="s">
        <v>113</v>
      </c>
      <c r="P8" s="137" t="s">
        <v>112</v>
      </c>
      <c r="Q8" s="139" t="s">
        <v>111</v>
      </c>
      <c r="R8" s="638" t="s">
        <v>1042</v>
      </c>
      <c r="S8" s="137" t="s">
        <v>113</v>
      </c>
      <c r="T8" s="639" t="s">
        <v>286</v>
      </c>
      <c r="U8" s="140" t="s">
        <v>287</v>
      </c>
      <c r="V8" s="467" t="s">
        <v>450</v>
      </c>
    </row>
    <row r="9" spans="1:22" ht="114.75">
      <c r="A9" s="33">
        <v>1</v>
      </c>
      <c r="B9" s="33"/>
      <c r="C9" s="640" t="s">
        <v>1043</v>
      </c>
      <c r="D9" s="640" t="s">
        <v>1044</v>
      </c>
      <c r="E9" s="641" t="s">
        <v>1045</v>
      </c>
      <c r="F9" s="642" t="s">
        <v>30</v>
      </c>
      <c r="G9" s="640" t="s">
        <v>118</v>
      </c>
      <c r="H9" s="640" t="s">
        <v>183</v>
      </c>
      <c r="I9" s="640" t="s">
        <v>5</v>
      </c>
      <c r="J9" s="640" t="s">
        <v>1004</v>
      </c>
      <c r="K9" s="33">
        <v>100000</v>
      </c>
      <c r="L9" s="33">
        <v>63000</v>
      </c>
      <c r="M9" s="640" t="s">
        <v>1046</v>
      </c>
      <c r="N9" s="435">
        <v>70000</v>
      </c>
      <c r="O9" s="33">
        <v>20</v>
      </c>
      <c r="P9" s="435">
        <v>70000</v>
      </c>
      <c r="Q9" s="33" t="s">
        <v>1047</v>
      </c>
      <c r="R9" s="33"/>
      <c r="S9" s="33">
        <v>20</v>
      </c>
      <c r="T9" s="643" t="s">
        <v>1048</v>
      </c>
      <c r="U9" s="643" t="s">
        <v>1049</v>
      </c>
      <c r="V9" s="433" t="s">
        <v>1050</v>
      </c>
    </row>
    <row r="10" spans="1:22" ht="76.5">
      <c r="A10" s="33">
        <v>2</v>
      </c>
      <c r="B10" s="33"/>
      <c r="C10" s="640" t="s">
        <v>1051</v>
      </c>
      <c r="D10" s="640" t="s">
        <v>1052</v>
      </c>
      <c r="E10" s="641" t="s">
        <v>1053</v>
      </c>
      <c r="F10" s="642" t="s">
        <v>30</v>
      </c>
      <c r="G10" s="640" t="s">
        <v>118</v>
      </c>
      <c r="H10" s="640" t="s">
        <v>183</v>
      </c>
      <c r="I10" s="640" t="s">
        <v>5</v>
      </c>
      <c r="J10" s="640" t="s">
        <v>1004</v>
      </c>
      <c r="K10" s="33">
        <v>100000</v>
      </c>
      <c r="L10" s="33">
        <v>63000</v>
      </c>
      <c r="M10" s="640" t="s">
        <v>1046</v>
      </c>
      <c r="N10" s="435">
        <v>70000</v>
      </c>
      <c r="O10" s="33">
        <v>20</v>
      </c>
      <c r="P10" s="435">
        <v>70000</v>
      </c>
      <c r="Q10" s="33" t="s">
        <v>1047</v>
      </c>
      <c r="R10" s="33"/>
      <c r="S10" s="33">
        <v>20</v>
      </c>
      <c r="T10" s="643" t="s">
        <v>1054</v>
      </c>
      <c r="U10" s="643" t="s">
        <v>1055</v>
      </c>
      <c r="V10" s="433" t="s">
        <v>1056</v>
      </c>
    </row>
    <row r="11" spans="1:22" ht="165.75">
      <c r="A11" s="33">
        <v>3</v>
      </c>
      <c r="B11" s="33"/>
      <c r="C11" s="640" t="s">
        <v>1057</v>
      </c>
      <c r="D11" s="640" t="s">
        <v>1058</v>
      </c>
      <c r="E11" s="641" t="s">
        <v>1059</v>
      </c>
      <c r="F11" s="642" t="s">
        <v>30</v>
      </c>
      <c r="G11" s="640" t="s">
        <v>118</v>
      </c>
      <c r="H11" s="640" t="s">
        <v>165</v>
      </c>
      <c r="I11" s="644" t="s">
        <v>6</v>
      </c>
      <c r="J11" s="640" t="s">
        <v>1060</v>
      </c>
      <c r="K11" s="33">
        <v>100000</v>
      </c>
      <c r="L11" s="33">
        <v>63000</v>
      </c>
      <c r="M11" s="640" t="s">
        <v>1046</v>
      </c>
      <c r="N11" s="435">
        <v>70000</v>
      </c>
      <c r="O11" s="33">
        <v>20</v>
      </c>
      <c r="P11" s="435">
        <v>70000</v>
      </c>
      <c r="Q11" s="33" t="s">
        <v>1047</v>
      </c>
      <c r="R11" s="33"/>
      <c r="S11" s="33">
        <v>20</v>
      </c>
      <c r="T11" s="643" t="s">
        <v>1061</v>
      </c>
      <c r="U11" s="643" t="s">
        <v>1062</v>
      </c>
      <c r="V11" s="433" t="s">
        <v>1063</v>
      </c>
    </row>
    <row r="12" spans="1:22" ht="89.25">
      <c r="A12" s="33">
        <v>4</v>
      </c>
      <c r="B12" s="33"/>
      <c r="C12" s="640" t="s">
        <v>1064</v>
      </c>
      <c r="D12" s="640" t="s">
        <v>1065</v>
      </c>
      <c r="E12" s="641" t="s">
        <v>1066</v>
      </c>
      <c r="F12" s="642" t="s">
        <v>30</v>
      </c>
      <c r="G12" s="640" t="s">
        <v>118</v>
      </c>
      <c r="H12" s="640" t="s">
        <v>165</v>
      </c>
      <c r="I12" s="640" t="s">
        <v>5</v>
      </c>
      <c r="J12" s="640" t="s">
        <v>1067</v>
      </c>
      <c r="K12" s="33">
        <v>400000</v>
      </c>
      <c r="L12" s="33">
        <v>252000</v>
      </c>
      <c r="M12" s="640" t="s">
        <v>1046</v>
      </c>
      <c r="N12" s="435">
        <v>280000</v>
      </c>
      <c r="O12" s="33">
        <v>20</v>
      </c>
      <c r="P12" s="435">
        <v>280000</v>
      </c>
      <c r="Q12" s="33" t="s">
        <v>1047</v>
      </c>
      <c r="R12" s="33"/>
      <c r="S12" s="33">
        <v>20</v>
      </c>
      <c r="T12" s="643" t="s">
        <v>1068</v>
      </c>
      <c r="U12" s="643" t="s">
        <v>1069</v>
      </c>
      <c r="V12" s="433" t="s">
        <v>1070</v>
      </c>
    </row>
    <row r="13" spans="1:22" ht="45">
      <c r="A13" s="33">
        <v>5</v>
      </c>
      <c r="B13" s="33"/>
      <c r="C13" s="640" t="s">
        <v>1071</v>
      </c>
      <c r="D13" s="640" t="s">
        <v>1072</v>
      </c>
      <c r="E13" s="641" t="s">
        <v>1073</v>
      </c>
      <c r="F13" s="642" t="s">
        <v>30</v>
      </c>
      <c r="G13" s="640" t="s">
        <v>118</v>
      </c>
      <c r="H13" s="640" t="s">
        <v>165</v>
      </c>
      <c r="I13" s="640" t="s">
        <v>5</v>
      </c>
      <c r="J13" s="640" t="s">
        <v>1074</v>
      </c>
      <c r="K13" s="33">
        <v>100000</v>
      </c>
      <c r="L13" s="33">
        <v>63000</v>
      </c>
      <c r="M13" s="640" t="s">
        <v>1046</v>
      </c>
      <c r="N13" s="435">
        <v>70000</v>
      </c>
      <c r="O13" s="33">
        <v>20</v>
      </c>
      <c r="P13" s="435">
        <v>70000</v>
      </c>
      <c r="Q13" s="33" t="s">
        <v>1047</v>
      </c>
      <c r="R13" s="33"/>
      <c r="S13" s="33">
        <v>20</v>
      </c>
      <c r="T13" s="643" t="s">
        <v>1075</v>
      </c>
      <c r="U13" s="643" t="s">
        <v>1076</v>
      </c>
      <c r="V13" s="433" t="s">
        <v>1077</v>
      </c>
    </row>
    <row r="14" spans="1:22" ht="89.25">
      <c r="A14" s="33">
        <v>6</v>
      </c>
      <c r="B14" s="33"/>
      <c r="C14" s="640" t="s">
        <v>1078</v>
      </c>
      <c r="D14" s="640" t="s">
        <v>1079</v>
      </c>
      <c r="E14" s="641" t="s">
        <v>1080</v>
      </c>
      <c r="F14" s="642" t="s">
        <v>30</v>
      </c>
      <c r="G14" s="640" t="s">
        <v>118</v>
      </c>
      <c r="H14" s="640" t="s">
        <v>165</v>
      </c>
      <c r="I14" s="644" t="s">
        <v>6</v>
      </c>
      <c r="J14" s="640" t="s">
        <v>1081</v>
      </c>
      <c r="K14" s="33">
        <v>94000</v>
      </c>
      <c r="L14" s="33">
        <v>59220</v>
      </c>
      <c r="M14" s="640" t="s">
        <v>1046</v>
      </c>
      <c r="N14" s="435">
        <v>65800</v>
      </c>
      <c r="O14" s="33">
        <v>20</v>
      </c>
      <c r="P14" s="435">
        <v>65800</v>
      </c>
      <c r="Q14" s="33" t="s">
        <v>1047</v>
      </c>
      <c r="R14" s="33"/>
      <c r="S14" s="33">
        <v>20</v>
      </c>
      <c r="T14" s="643" t="s">
        <v>1082</v>
      </c>
      <c r="U14" s="643" t="s">
        <v>1083</v>
      </c>
      <c r="V14" s="433" t="s">
        <v>1084</v>
      </c>
    </row>
    <row r="15" spans="1:22" ht="114.75">
      <c r="A15" s="33">
        <v>7</v>
      </c>
      <c r="B15" s="33"/>
      <c r="C15" s="640" t="s">
        <v>1085</v>
      </c>
      <c r="D15" s="640" t="s">
        <v>1086</v>
      </c>
      <c r="E15" s="641" t="s">
        <v>1087</v>
      </c>
      <c r="F15" s="642" t="s">
        <v>30</v>
      </c>
      <c r="G15" s="640" t="s">
        <v>118</v>
      </c>
      <c r="H15" s="640" t="s">
        <v>165</v>
      </c>
      <c r="I15" s="640" t="s">
        <v>5</v>
      </c>
      <c r="J15" s="640" t="s">
        <v>1004</v>
      </c>
      <c r="K15" s="33">
        <v>100000</v>
      </c>
      <c r="L15" s="33">
        <v>63000</v>
      </c>
      <c r="M15" s="640" t="s">
        <v>1046</v>
      </c>
      <c r="N15" s="435">
        <v>70000</v>
      </c>
      <c r="O15" s="33">
        <v>20</v>
      </c>
      <c r="P15" s="435">
        <v>70000</v>
      </c>
      <c r="Q15" s="33" t="s">
        <v>1047</v>
      </c>
      <c r="R15" s="33"/>
      <c r="S15" s="33">
        <v>20</v>
      </c>
      <c r="T15" s="643" t="s">
        <v>1088</v>
      </c>
      <c r="U15" s="643" t="s">
        <v>1089</v>
      </c>
      <c r="V15" s="433" t="s">
        <v>1090</v>
      </c>
    </row>
    <row r="16" spans="1:22" ht="127.5">
      <c r="A16" s="33">
        <v>8</v>
      </c>
      <c r="B16" s="33"/>
      <c r="C16" s="640" t="s">
        <v>1091</v>
      </c>
      <c r="D16" s="640" t="s">
        <v>1092</v>
      </c>
      <c r="E16" s="641" t="s">
        <v>1093</v>
      </c>
      <c r="F16" s="642" t="s">
        <v>30</v>
      </c>
      <c r="G16" s="640" t="s">
        <v>118</v>
      </c>
      <c r="H16" s="640" t="s">
        <v>183</v>
      </c>
      <c r="I16" s="644" t="s">
        <v>6</v>
      </c>
      <c r="J16" s="640" t="s">
        <v>361</v>
      </c>
      <c r="K16" s="33">
        <v>100000</v>
      </c>
      <c r="L16" s="33">
        <v>63000</v>
      </c>
      <c r="M16" s="640" t="s">
        <v>1046</v>
      </c>
      <c r="N16" s="435">
        <v>70000</v>
      </c>
      <c r="O16" s="33">
        <v>20</v>
      </c>
      <c r="P16" s="435">
        <v>70000</v>
      </c>
      <c r="Q16" s="33" t="s">
        <v>1047</v>
      </c>
      <c r="R16" s="33"/>
      <c r="S16" s="33">
        <v>20</v>
      </c>
      <c r="T16" s="643" t="s">
        <v>1094</v>
      </c>
      <c r="U16" s="643" t="s">
        <v>1095</v>
      </c>
      <c r="V16" s="433" t="s">
        <v>1096</v>
      </c>
    </row>
    <row r="17" spans="1:22" ht="89.25">
      <c r="A17" s="33">
        <v>9</v>
      </c>
      <c r="B17" s="33"/>
      <c r="C17" s="640" t="s">
        <v>1097</v>
      </c>
      <c r="D17" s="640" t="s">
        <v>1098</v>
      </c>
      <c r="E17" s="641" t="s">
        <v>1099</v>
      </c>
      <c r="F17" s="642" t="s">
        <v>30</v>
      </c>
      <c r="G17" s="640" t="s">
        <v>118</v>
      </c>
      <c r="H17" s="640" t="s">
        <v>165</v>
      </c>
      <c r="I17" s="640" t="s">
        <v>5</v>
      </c>
      <c r="J17" s="640" t="s">
        <v>361</v>
      </c>
      <c r="K17" s="33">
        <v>100000</v>
      </c>
      <c r="L17" s="33">
        <v>63000</v>
      </c>
      <c r="M17" s="640" t="s">
        <v>1046</v>
      </c>
      <c r="N17" s="435">
        <v>70000</v>
      </c>
      <c r="O17" s="33">
        <v>20</v>
      </c>
      <c r="P17" s="435">
        <v>70000</v>
      </c>
      <c r="Q17" s="33" t="s">
        <v>1047</v>
      </c>
      <c r="R17" s="33"/>
      <c r="S17" s="33">
        <v>20</v>
      </c>
      <c r="T17" s="643" t="s">
        <v>1100</v>
      </c>
      <c r="U17" s="643" t="s">
        <v>1101</v>
      </c>
      <c r="V17" s="433" t="s">
        <v>1102</v>
      </c>
    </row>
  </sheetData>
  <mergeCells count="9">
    <mergeCell ref="A7:C7"/>
    <mergeCell ref="P7:S7"/>
    <mergeCell ref="A1:S1"/>
    <mergeCell ref="A2:S2"/>
    <mergeCell ref="A3:S3"/>
    <mergeCell ref="A4:S4"/>
    <mergeCell ref="A5:G5"/>
    <mergeCell ref="H6:J6"/>
    <mergeCell ref="Q6:S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12"/>
  <sheetViews>
    <sheetView topLeftCell="A10" workbookViewId="0">
      <selection activeCell="A13" sqref="A13:XFD17"/>
    </sheetView>
  </sheetViews>
  <sheetFormatPr defaultRowHeight="15"/>
  <sheetData>
    <row r="1" spans="1:21" ht="18.75">
      <c r="A1" s="576" t="s">
        <v>985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164"/>
      <c r="T1" s="164"/>
      <c r="U1" s="456"/>
    </row>
    <row r="2" spans="1:21" ht="18.75">
      <c r="A2" s="576" t="s">
        <v>986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164"/>
      <c r="T2" s="164"/>
      <c r="U2" s="456"/>
    </row>
    <row r="3" spans="1:21" ht="18.75">
      <c r="A3" s="576" t="s">
        <v>987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164"/>
      <c r="T3" s="164"/>
      <c r="U3" s="456"/>
    </row>
    <row r="4" spans="1:21" ht="18.75">
      <c r="A4" s="626" t="s">
        <v>988</v>
      </c>
      <c r="B4" s="626"/>
      <c r="C4" s="626"/>
      <c r="D4" s="626"/>
      <c r="E4" s="626"/>
      <c r="F4" s="626"/>
      <c r="G4" s="626"/>
      <c r="H4" s="122"/>
      <c r="I4" s="122"/>
      <c r="J4" s="165"/>
      <c r="K4" s="457"/>
      <c r="L4" s="458"/>
      <c r="M4" s="75" t="s">
        <v>525</v>
      </c>
      <c r="N4" s="160"/>
      <c r="O4" s="459"/>
      <c r="P4" s="460"/>
      <c r="Q4" s="632"/>
      <c r="R4" s="78" t="s">
        <v>190</v>
      </c>
      <c r="S4" s="164"/>
      <c r="T4" s="164"/>
      <c r="U4" s="456"/>
    </row>
    <row r="5" spans="1:21" ht="15.75">
      <c r="A5" s="462"/>
      <c r="B5" s="98"/>
      <c r="C5" s="98"/>
      <c r="D5" s="98"/>
      <c r="E5" s="99"/>
      <c r="F5" s="123"/>
      <c r="G5" s="123"/>
      <c r="H5" s="634" t="s">
        <v>1103</v>
      </c>
      <c r="I5" s="634"/>
      <c r="J5" s="634"/>
      <c r="K5" s="635"/>
      <c r="L5" s="635"/>
      <c r="M5" s="636"/>
      <c r="N5" s="161"/>
      <c r="O5" s="463"/>
      <c r="P5" s="463"/>
      <c r="Q5" s="630" t="s">
        <v>234</v>
      </c>
      <c r="R5" s="630"/>
      <c r="S5" s="164"/>
      <c r="T5" s="164"/>
      <c r="U5" s="456"/>
    </row>
    <row r="6" spans="1:21" ht="15.75">
      <c r="A6" s="625" t="s">
        <v>192</v>
      </c>
      <c r="B6" s="625"/>
      <c r="C6" s="625"/>
      <c r="D6" s="98"/>
      <c r="E6" s="99"/>
      <c r="F6" s="123"/>
      <c r="G6" s="123"/>
      <c r="H6" s="123"/>
      <c r="I6" s="123"/>
      <c r="J6" s="29"/>
      <c r="K6" s="635"/>
      <c r="L6" s="635"/>
      <c r="M6" s="636"/>
      <c r="N6" s="161"/>
      <c r="O6" s="463"/>
      <c r="P6" s="629" t="s">
        <v>235</v>
      </c>
      <c r="Q6" s="629"/>
      <c r="R6" s="629"/>
      <c r="S6" s="164"/>
      <c r="T6" s="164"/>
      <c r="U6" s="456"/>
    </row>
    <row r="7" spans="1:21" ht="60">
      <c r="A7" s="464" t="s">
        <v>100</v>
      </c>
      <c r="B7" s="137" t="s">
        <v>101</v>
      </c>
      <c r="C7" s="137" t="s">
        <v>102</v>
      </c>
      <c r="D7" s="137" t="s">
        <v>103</v>
      </c>
      <c r="E7" s="137" t="s">
        <v>104</v>
      </c>
      <c r="F7" s="137" t="s">
        <v>9</v>
      </c>
      <c r="G7" s="137" t="s">
        <v>105</v>
      </c>
      <c r="H7" s="137" t="s">
        <v>106</v>
      </c>
      <c r="I7" s="137" t="s">
        <v>107</v>
      </c>
      <c r="J7" s="137" t="s">
        <v>108</v>
      </c>
      <c r="K7" s="140" t="s">
        <v>109</v>
      </c>
      <c r="L7" s="637" t="s">
        <v>1104</v>
      </c>
      <c r="M7" s="137" t="s">
        <v>111</v>
      </c>
      <c r="N7" s="137" t="s">
        <v>112</v>
      </c>
      <c r="O7" s="137" t="s">
        <v>113</v>
      </c>
      <c r="P7" s="137" t="s">
        <v>112</v>
      </c>
      <c r="Q7" s="137" t="s">
        <v>111</v>
      </c>
      <c r="R7" s="137" t="s">
        <v>113</v>
      </c>
      <c r="S7" s="140" t="s">
        <v>286</v>
      </c>
      <c r="T7" s="140" t="s">
        <v>287</v>
      </c>
      <c r="U7" s="645" t="s">
        <v>450</v>
      </c>
    </row>
    <row r="8" spans="1:21" ht="72">
      <c r="A8" s="33">
        <v>1</v>
      </c>
      <c r="B8" s="33"/>
      <c r="C8" s="640" t="s">
        <v>1064</v>
      </c>
      <c r="D8" s="640" t="s">
        <v>1065</v>
      </c>
      <c r="E8" s="646" t="s">
        <v>1066</v>
      </c>
      <c r="F8" s="640" t="s">
        <v>30</v>
      </c>
      <c r="G8" s="640" t="s">
        <v>118</v>
      </c>
      <c r="H8" s="640" t="s">
        <v>165</v>
      </c>
      <c r="I8" s="440" t="s">
        <v>5</v>
      </c>
      <c r="J8" s="640" t="s">
        <v>1067</v>
      </c>
      <c r="K8" s="33">
        <v>0</v>
      </c>
      <c r="L8" s="33">
        <v>108000</v>
      </c>
      <c r="M8" s="33" t="s">
        <v>1105</v>
      </c>
      <c r="N8" s="435">
        <v>120000</v>
      </c>
      <c r="O8" s="33"/>
      <c r="P8" s="435">
        <v>120000</v>
      </c>
      <c r="Q8" s="33" t="s">
        <v>1105</v>
      </c>
      <c r="R8" s="33">
        <v>20</v>
      </c>
      <c r="S8" s="643" t="s">
        <v>1068</v>
      </c>
      <c r="T8" s="643" t="s">
        <v>1069</v>
      </c>
      <c r="U8" s="433" t="s">
        <v>1070</v>
      </c>
    </row>
    <row r="9" spans="1:21" ht="45">
      <c r="A9" s="33">
        <v>2</v>
      </c>
      <c r="B9" s="33"/>
      <c r="C9" s="640" t="s">
        <v>1071</v>
      </c>
      <c r="D9" s="640" t="s">
        <v>1106</v>
      </c>
      <c r="E9" s="646" t="s">
        <v>1073</v>
      </c>
      <c r="F9" s="640" t="s">
        <v>30</v>
      </c>
      <c r="G9" s="640" t="s">
        <v>118</v>
      </c>
      <c r="H9" s="640" t="s">
        <v>165</v>
      </c>
      <c r="I9" s="440" t="s">
        <v>5</v>
      </c>
      <c r="J9" s="640" t="s">
        <v>1074</v>
      </c>
      <c r="K9" s="33">
        <v>0</v>
      </c>
      <c r="L9" s="33">
        <v>27000</v>
      </c>
      <c r="M9" s="33" t="s">
        <v>1105</v>
      </c>
      <c r="N9" s="435">
        <v>30000</v>
      </c>
      <c r="O9" s="33"/>
      <c r="P9" s="435">
        <v>30000</v>
      </c>
      <c r="Q9" s="33" t="s">
        <v>1105</v>
      </c>
      <c r="R9" s="33">
        <v>20</v>
      </c>
      <c r="S9" s="643" t="s">
        <v>1075</v>
      </c>
      <c r="T9" s="643" t="s">
        <v>1076</v>
      </c>
      <c r="U9" s="433" t="s">
        <v>1077</v>
      </c>
    </row>
    <row r="10" spans="1:21" ht="108">
      <c r="A10" s="33">
        <v>3</v>
      </c>
      <c r="B10" s="33"/>
      <c r="C10" s="640" t="s">
        <v>1085</v>
      </c>
      <c r="D10" s="640" t="s">
        <v>1086</v>
      </c>
      <c r="E10" s="646" t="s">
        <v>1087</v>
      </c>
      <c r="F10" s="640" t="s">
        <v>30</v>
      </c>
      <c r="G10" s="640" t="s">
        <v>118</v>
      </c>
      <c r="H10" s="640" t="s">
        <v>165</v>
      </c>
      <c r="I10" s="440" t="s">
        <v>5</v>
      </c>
      <c r="J10" s="640" t="s">
        <v>1004</v>
      </c>
      <c r="K10" s="33">
        <v>0</v>
      </c>
      <c r="L10" s="33">
        <v>27000</v>
      </c>
      <c r="M10" s="33" t="s">
        <v>1105</v>
      </c>
      <c r="N10" s="435">
        <v>30000</v>
      </c>
      <c r="O10" s="33"/>
      <c r="P10" s="435">
        <v>30000</v>
      </c>
      <c r="Q10" s="33" t="s">
        <v>1105</v>
      </c>
      <c r="R10" s="33">
        <v>20</v>
      </c>
      <c r="S10" s="643" t="s">
        <v>1088</v>
      </c>
      <c r="T10" s="643" t="s">
        <v>1089</v>
      </c>
      <c r="U10" s="433" t="s">
        <v>1090</v>
      </c>
    </row>
    <row r="11" spans="1:21" ht="108">
      <c r="A11" s="33">
        <v>4</v>
      </c>
      <c r="B11" s="33"/>
      <c r="C11" s="640" t="s">
        <v>1091</v>
      </c>
      <c r="D11" s="640" t="s">
        <v>1092</v>
      </c>
      <c r="E11" s="646" t="s">
        <v>1107</v>
      </c>
      <c r="F11" s="640" t="s">
        <v>30</v>
      </c>
      <c r="G11" s="640" t="s">
        <v>118</v>
      </c>
      <c r="H11" s="640" t="s">
        <v>183</v>
      </c>
      <c r="I11" s="640" t="s">
        <v>6</v>
      </c>
      <c r="J11" s="640" t="s">
        <v>361</v>
      </c>
      <c r="K11" s="33">
        <v>0</v>
      </c>
      <c r="L11" s="33">
        <v>27000</v>
      </c>
      <c r="M11" s="33" t="s">
        <v>1105</v>
      </c>
      <c r="N11" s="435">
        <v>30000</v>
      </c>
      <c r="O11" s="33"/>
      <c r="P11" s="435">
        <v>30000</v>
      </c>
      <c r="Q11" s="33" t="s">
        <v>1105</v>
      </c>
      <c r="R11" s="33">
        <v>20</v>
      </c>
      <c r="S11" s="643" t="s">
        <v>1094</v>
      </c>
      <c r="T11" s="643" t="s">
        <v>1095</v>
      </c>
      <c r="U11" s="433" t="s">
        <v>1096</v>
      </c>
    </row>
    <row r="12" spans="1:21" ht="72">
      <c r="A12" s="33">
        <v>5</v>
      </c>
      <c r="B12" s="33"/>
      <c r="C12" s="640" t="s">
        <v>1097</v>
      </c>
      <c r="D12" s="640" t="s">
        <v>1098</v>
      </c>
      <c r="E12" s="646" t="s">
        <v>1108</v>
      </c>
      <c r="F12" s="640" t="s">
        <v>30</v>
      </c>
      <c r="G12" s="640" t="s">
        <v>118</v>
      </c>
      <c r="H12" s="640" t="s">
        <v>165</v>
      </c>
      <c r="I12" s="440" t="s">
        <v>5</v>
      </c>
      <c r="J12" s="640" t="s">
        <v>361</v>
      </c>
      <c r="K12" s="33">
        <v>0</v>
      </c>
      <c r="L12" s="33">
        <v>27000</v>
      </c>
      <c r="M12" s="33" t="s">
        <v>1105</v>
      </c>
      <c r="N12" s="435">
        <v>30000</v>
      </c>
      <c r="O12" s="33"/>
      <c r="P12" s="435">
        <v>30000</v>
      </c>
      <c r="Q12" s="33" t="s">
        <v>1105</v>
      </c>
      <c r="R12" s="33">
        <v>20</v>
      </c>
      <c r="S12" s="643" t="s">
        <v>1100</v>
      </c>
      <c r="T12" s="643" t="s">
        <v>1101</v>
      </c>
      <c r="U12" s="433" t="s">
        <v>1102</v>
      </c>
    </row>
  </sheetData>
  <mergeCells count="8">
    <mergeCell ref="A6:C6"/>
    <mergeCell ref="P6:R6"/>
    <mergeCell ref="A1:R1"/>
    <mergeCell ref="A2:R2"/>
    <mergeCell ref="A3:R3"/>
    <mergeCell ref="A4:G4"/>
    <mergeCell ref="H5:J5"/>
    <mergeCell ref="Q5:R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11"/>
  <sheetViews>
    <sheetView topLeftCell="A9" workbookViewId="0">
      <selection activeCell="G11" sqref="G11"/>
    </sheetView>
  </sheetViews>
  <sheetFormatPr defaultRowHeight="15"/>
  <sheetData>
    <row r="1" spans="1:21" ht="18.75">
      <c r="A1" s="576" t="s">
        <v>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164"/>
      <c r="T1" s="164"/>
      <c r="U1" s="456"/>
    </row>
    <row r="2" spans="1:21" ht="18.75">
      <c r="A2" s="576" t="s">
        <v>985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164"/>
      <c r="T2" s="164"/>
      <c r="U2" s="456"/>
    </row>
    <row r="3" spans="1:21" ht="18.75">
      <c r="A3" s="576" t="s">
        <v>986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164"/>
      <c r="T3" s="164"/>
      <c r="U3" s="456"/>
    </row>
    <row r="4" spans="1:21" ht="18.75">
      <c r="A4" s="576" t="s">
        <v>987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164"/>
      <c r="T4" s="164"/>
      <c r="U4" s="456"/>
    </row>
    <row r="5" spans="1:21" ht="18.75">
      <c r="A5" s="626" t="s">
        <v>988</v>
      </c>
      <c r="B5" s="626"/>
      <c r="C5" s="626"/>
      <c r="D5" s="626"/>
      <c r="E5" s="626"/>
      <c r="F5" s="626"/>
      <c r="G5" s="626"/>
      <c r="H5" s="122"/>
      <c r="I5" s="122"/>
      <c r="J5" s="165"/>
      <c r="K5" s="457"/>
      <c r="L5" s="458"/>
      <c r="M5" s="166"/>
      <c r="N5" s="160"/>
      <c r="O5" s="647"/>
      <c r="P5" s="460"/>
      <c r="Q5" s="648"/>
      <c r="R5" s="78" t="s">
        <v>190</v>
      </c>
      <c r="S5" s="164"/>
      <c r="T5" s="164"/>
      <c r="U5" s="456"/>
    </row>
    <row r="6" spans="1:21" ht="15.75">
      <c r="A6" s="462"/>
      <c r="B6" s="98"/>
      <c r="C6" s="98"/>
      <c r="D6" s="98"/>
      <c r="E6" s="99"/>
      <c r="F6" s="123"/>
      <c r="G6" s="123"/>
      <c r="H6" s="123"/>
      <c r="I6" s="123"/>
      <c r="J6" s="29"/>
      <c r="K6" s="635"/>
      <c r="L6" s="635"/>
      <c r="M6" s="631" t="s">
        <v>1039</v>
      </c>
      <c r="N6" s="631"/>
      <c r="O6" s="649"/>
      <c r="P6" s="463"/>
      <c r="Q6" s="627" t="s">
        <v>191</v>
      </c>
      <c r="R6" s="627"/>
      <c r="S6" s="164"/>
      <c r="T6" s="164"/>
      <c r="U6" s="456"/>
    </row>
    <row r="7" spans="1:21" ht="15.75">
      <c r="A7" s="625" t="s">
        <v>192</v>
      </c>
      <c r="B7" s="625"/>
      <c r="C7" s="625"/>
      <c r="D7" s="98"/>
      <c r="E7" s="99"/>
      <c r="F7" s="123"/>
      <c r="G7" s="123"/>
      <c r="H7" s="123"/>
      <c r="I7" s="123"/>
      <c r="J7" s="29"/>
      <c r="K7" s="635"/>
      <c r="L7" s="635"/>
      <c r="M7" s="168"/>
      <c r="N7" s="161"/>
      <c r="O7" s="649"/>
      <c r="P7" s="629" t="s">
        <v>235</v>
      </c>
      <c r="Q7" s="629"/>
      <c r="R7" s="629"/>
      <c r="S7" s="164"/>
      <c r="T7" s="164"/>
      <c r="U7" s="456"/>
    </row>
    <row r="8" spans="1:21" ht="60">
      <c r="A8" s="439" t="s">
        <v>100</v>
      </c>
      <c r="B8" s="439" t="s">
        <v>101</v>
      </c>
      <c r="C8" s="137" t="s">
        <v>102</v>
      </c>
      <c r="D8" s="439" t="s">
        <v>103</v>
      </c>
      <c r="E8" s="137" t="s">
        <v>104</v>
      </c>
      <c r="F8" s="137" t="s">
        <v>9</v>
      </c>
      <c r="G8" s="439" t="s">
        <v>105</v>
      </c>
      <c r="H8" s="137" t="s">
        <v>106</v>
      </c>
      <c r="I8" s="439" t="s">
        <v>107</v>
      </c>
      <c r="J8" s="439" t="s">
        <v>193</v>
      </c>
      <c r="K8" s="439" t="s">
        <v>194</v>
      </c>
      <c r="L8" s="439" t="s">
        <v>195</v>
      </c>
      <c r="M8" s="439" t="s">
        <v>196</v>
      </c>
      <c r="N8" s="439" t="s">
        <v>197</v>
      </c>
      <c r="O8" s="439" t="s">
        <v>198</v>
      </c>
      <c r="P8" s="464" t="s">
        <v>112</v>
      </c>
      <c r="Q8" s="439" t="s">
        <v>111</v>
      </c>
      <c r="R8" s="439" t="s">
        <v>113</v>
      </c>
      <c r="S8" s="140" t="s">
        <v>286</v>
      </c>
      <c r="T8" s="475" t="s">
        <v>1040</v>
      </c>
      <c r="U8" s="475" t="s">
        <v>450</v>
      </c>
    </row>
    <row r="9" spans="1:21" ht="114.75">
      <c r="A9" s="33">
        <v>1</v>
      </c>
      <c r="B9" s="33"/>
      <c r="C9" s="69" t="s">
        <v>1109</v>
      </c>
      <c r="D9" s="69" t="s">
        <v>1110</v>
      </c>
      <c r="E9" s="180" t="s">
        <v>1111</v>
      </c>
      <c r="F9" s="74" t="s">
        <v>30</v>
      </c>
      <c r="G9" s="432" t="s">
        <v>118</v>
      </c>
      <c r="H9" s="432" t="s">
        <v>165</v>
      </c>
      <c r="I9" s="450" t="s">
        <v>6</v>
      </c>
      <c r="J9" s="69" t="s">
        <v>1112</v>
      </c>
      <c r="K9" s="69" t="s">
        <v>1113</v>
      </c>
      <c r="L9" s="69" t="s">
        <v>178</v>
      </c>
      <c r="M9" s="69" t="s">
        <v>170</v>
      </c>
      <c r="N9" s="33">
        <v>100000</v>
      </c>
      <c r="O9" s="74" t="s">
        <v>1046</v>
      </c>
      <c r="P9" s="432">
        <v>50000</v>
      </c>
      <c r="Q9" s="33" t="s">
        <v>1047</v>
      </c>
      <c r="R9" s="11" t="s">
        <v>269</v>
      </c>
      <c r="S9" s="433" t="s">
        <v>1114</v>
      </c>
      <c r="T9" s="433" t="s">
        <v>1115</v>
      </c>
      <c r="U9" s="433" t="s">
        <v>1116</v>
      </c>
    </row>
    <row r="10" spans="1:21" ht="140.25">
      <c r="A10" s="33">
        <v>2</v>
      </c>
      <c r="B10" s="33"/>
      <c r="C10" s="69" t="s">
        <v>1117</v>
      </c>
      <c r="D10" s="69" t="s">
        <v>1118</v>
      </c>
      <c r="E10" s="180" t="s">
        <v>1119</v>
      </c>
      <c r="F10" s="74" t="s">
        <v>30</v>
      </c>
      <c r="G10" s="69" t="s">
        <v>118</v>
      </c>
      <c r="H10" s="69" t="s">
        <v>183</v>
      </c>
      <c r="I10" s="450" t="s">
        <v>6</v>
      </c>
      <c r="J10" s="69" t="s">
        <v>1120</v>
      </c>
      <c r="K10" s="69" t="s">
        <v>1121</v>
      </c>
      <c r="L10" s="69" t="s">
        <v>1122</v>
      </c>
      <c r="M10" s="69" t="s">
        <v>1123</v>
      </c>
      <c r="N10" s="33">
        <v>300000</v>
      </c>
      <c r="O10" s="74" t="s">
        <v>1046</v>
      </c>
      <c r="P10" s="432">
        <v>75000</v>
      </c>
      <c r="Q10" s="33" t="s">
        <v>1047</v>
      </c>
      <c r="R10" s="11" t="s">
        <v>269</v>
      </c>
      <c r="S10" s="433" t="s">
        <v>1124</v>
      </c>
      <c r="T10" s="433" t="s">
        <v>1125</v>
      </c>
      <c r="U10" s="433" t="s">
        <v>1126</v>
      </c>
    </row>
    <row r="11" spans="1:21" ht="102">
      <c r="A11" s="33">
        <v>3</v>
      </c>
      <c r="B11" s="33"/>
      <c r="C11" s="69" t="s">
        <v>1033</v>
      </c>
      <c r="D11" s="69" t="s">
        <v>1012</v>
      </c>
      <c r="E11" s="180" t="s">
        <v>1034</v>
      </c>
      <c r="F11" s="74" t="s">
        <v>30</v>
      </c>
      <c r="G11" s="450" t="s">
        <v>31</v>
      </c>
      <c r="H11" s="450" t="s">
        <v>52</v>
      </c>
      <c r="I11" s="450" t="s">
        <v>6</v>
      </c>
      <c r="J11" s="180" t="s">
        <v>1035</v>
      </c>
      <c r="K11" s="180" t="s">
        <v>1036</v>
      </c>
      <c r="L11" s="69" t="s">
        <v>1037</v>
      </c>
      <c r="M11" s="69" t="s">
        <v>170</v>
      </c>
      <c r="N11" s="33">
        <v>200000</v>
      </c>
      <c r="O11" s="181" t="s">
        <v>1127</v>
      </c>
      <c r="P11" s="33">
        <v>50000</v>
      </c>
      <c r="Q11" s="472" t="s">
        <v>1128</v>
      </c>
      <c r="R11" s="33" t="s">
        <v>787</v>
      </c>
      <c r="S11" s="433" t="s">
        <v>471</v>
      </c>
      <c r="T11" s="433" t="s">
        <v>472</v>
      </c>
      <c r="U11" s="433" t="s">
        <v>1038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M6:N6"/>
    <mergeCell ref="Q6:R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J14" sqref="J13:J14"/>
    </sheetView>
  </sheetViews>
  <sheetFormatPr defaultRowHeight="15"/>
  <sheetData>
    <row r="1" spans="1:7">
      <c r="A1" s="650" t="s">
        <v>1129</v>
      </c>
      <c r="B1" s="650"/>
      <c r="C1" s="650"/>
      <c r="D1" s="650"/>
      <c r="E1" s="650"/>
      <c r="F1" s="650"/>
      <c r="G1" s="650"/>
    </row>
    <row r="2" spans="1:7">
      <c r="A2" s="650"/>
      <c r="B2" s="650"/>
      <c r="C2" s="650"/>
      <c r="D2" s="650"/>
      <c r="E2" s="650"/>
      <c r="F2" s="650"/>
      <c r="G2" s="650"/>
    </row>
    <row r="3" spans="1:7">
      <c r="A3" s="650"/>
      <c r="B3" s="650"/>
      <c r="C3" s="650"/>
      <c r="D3" s="650"/>
      <c r="E3" s="650"/>
      <c r="F3" s="650"/>
      <c r="G3" s="650"/>
    </row>
    <row r="4" spans="1:7">
      <c r="A4" s="650"/>
      <c r="B4" s="650"/>
      <c r="C4" s="650"/>
      <c r="D4" s="650"/>
      <c r="E4" s="650"/>
      <c r="F4" s="650"/>
      <c r="G4" s="650"/>
    </row>
    <row r="5" spans="1:7">
      <c r="A5" s="650"/>
      <c r="B5" s="650"/>
      <c r="C5" s="650"/>
      <c r="D5" s="650"/>
      <c r="E5" s="650"/>
      <c r="F5" s="650"/>
      <c r="G5" s="650"/>
    </row>
    <row r="6" spans="1:7">
      <c r="A6" s="650"/>
      <c r="B6" s="650"/>
      <c r="C6" s="650"/>
      <c r="D6" s="650"/>
      <c r="E6" s="650"/>
      <c r="F6" s="650"/>
      <c r="G6" s="650"/>
    </row>
    <row r="7" spans="1:7">
      <c r="A7" s="650"/>
      <c r="B7" s="650"/>
      <c r="C7" s="650"/>
      <c r="D7" s="650"/>
      <c r="E7" s="650"/>
      <c r="F7" s="650"/>
      <c r="G7" s="650"/>
    </row>
    <row r="8" spans="1:7">
      <c r="A8" s="650"/>
      <c r="B8" s="650"/>
      <c r="C8" s="650"/>
      <c r="D8" s="650"/>
      <c r="E8" s="650"/>
      <c r="F8" s="650"/>
      <c r="G8" s="650"/>
    </row>
    <row r="9" spans="1:7">
      <c r="A9" s="650"/>
      <c r="B9" s="650"/>
      <c r="C9" s="650"/>
      <c r="D9" s="650"/>
      <c r="E9" s="650"/>
      <c r="F9" s="650"/>
      <c r="G9" s="650"/>
    </row>
    <row r="10" spans="1:7">
      <c r="A10" s="650"/>
      <c r="B10" s="650"/>
      <c r="C10" s="650"/>
      <c r="D10" s="650"/>
      <c r="E10" s="650"/>
      <c r="F10" s="650"/>
      <c r="G10" s="650"/>
    </row>
    <row r="11" spans="1:7">
      <c r="A11" s="650"/>
      <c r="B11" s="650"/>
      <c r="C11" s="650"/>
      <c r="D11" s="650"/>
      <c r="E11" s="650"/>
      <c r="F11" s="650"/>
      <c r="G11" s="650"/>
    </row>
    <row r="12" spans="1:7">
      <c r="A12" s="650"/>
      <c r="B12" s="650"/>
      <c r="C12" s="650"/>
      <c r="D12" s="650"/>
      <c r="E12" s="650"/>
      <c r="F12" s="650"/>
      <c r="G12" s="650"/>
    </row>
    <row r="13" spans="1:7">
      <c r="A13" s="650"/>
      <c r="B13" s="650"/>
      <c r="C13" s="650"/>
      <c r="D13" s="650"/>
      <c r="E13" s="650"/>
      <c r="F13" s="650"/>
      <c r="G13" s="650"/>
    </row>
    <row r="14" spans="1:7">
      <c r="A14" s="650"/>
      <c r="B14" s="650"/>
      <c r="C14" s="650"/>
      <c r="D14" s="650"/>
      <c r="E14" s="650"/>
      <c r="F14" s="650"/>
      <c r="G14" s="650"/>
    </row>
  </sheetData>
  <mergeCells count="1">
    <mergeCell ref="A1:G1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38"/>
  <sheetViews>
    <sheetView topLeftCell="A28" workbookViewId="0">
      <selection activeCell="E39" sqref="E39"/>
    </sheetView>
  </sheetViews>
  <sheetFormatPr defaultRowHeight="15"/>
  <sheetData>
    <row r="1" spans="1:127" ht="27" thickBot="1">
      <c r="A1" s="476" t="s">
        <v>482</v>
      </c>
      <c r="B1" s="476"/>
      <c r="C1" s="476"/>
      <c r="D1" s="476"/>
      <c r="E1" s="476"/>
      <c r="F1" s="476"/>
      <c r="G1" s="476"/>
      <c r="H1" s="476"/>
      <c r="I1" s="476"/>
      <c r="J1" s="188"/>
      <c r="K1" s="188"/>
      <c r="L1" s="189"/>
      <c r="M1" s="188"/>
      <c r="N1" s="188"/>
      <c r="O1" s="188"/>
      <c r="P1" s="188"/>
      <c r="Q1" s="190"/>
      <c r="R1" s="190"/>
      <c r="S1" s="190"/>
      <c r="T1" s="190"/>
      <c r="U1" s="190"/>
      <c r="V1" s="190"/>
      <c r="W1" s="190"/>
      <c r="X1" s="190"/>
      <c r="Y1" s="190"/>
      <c r="Z1" s="191"/>
      <c r="AA1" s="190"/>
      <c r="AB1" s="190"/>
      <c r="AC1" s="190"/>
      <c r="AD1" s="190"/>
      <c r="AE1" s="190"/>
      <c r="AF1" s="190"/>
      <c r="AG1" s="190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508" t="s">
        <v>483</v>
      </c>
      <c r="CU1" s="509"/>
      <c r="CV1" s="476"/>
      <c r="CW1" s="476"/>
      <c r="CX1" s="476"/>
      <c r="CY1" s="476"/>
      <c r="CZ1" s="476"/>
      <c r="DA1" s="476"/>
      <c r="DB1" s="476"/>
      <c r="DC1" s="476"/>
      <c r="DD1" s="476"/>
      <c r="DE1" s="476"/>
      <c r="DF1" s="476"/>
      <c r="DG1" s="476"/>
      <c r="DH1" s="476"/>
      <c r="DI1" s="192"/>
      <c r="DJ1" s="192"/>
      <c r="DK1" s="192"/>
      <c r="DL1" s="192"/>
      <c r="DM1" s="192"/>
      <c r="DN1" s="192"/>
      <c r="DO1" s="192"/>
      <c r="DP1" s="192"/>
      <c r="DQ1" s="262"/>
      <c r="DR1" s="263"/>
      <c r="DS1" s="192"/>
      <c r="DT1" s="192"/>
      <c r="DU1" s="192"/>
      <c r="DV1" s="192"/>
      <c r="DW1" s="192"/>
    </row>
    <row r="2" spans="1:127" ht="19.5" thickBot="1">
      <c r="A2" s="477" t="s">
        <v>564</v>
      </c>
      <c r="B2" s="477"/>
      <c r="C2" s="477"/>
      <c r="D2" s="477"/>
      <c r="E2" s="477"/>
      <c r="F2" s="477"/>
      <c r="G2" s="477"/>
      <c r="H2" s="477"/>
      <c r="I2" s="477"/>
      <c r="J2" s="259"/>
      <c r="K2" s="482" t="s">
        <v>493</v>
      </c>
      <c r="L2" s="260"/>
      <c r="M2" s="259"/>
      <c r="N2" s="259"/>
      <c r="O2" s="259"/>
      <c r="P2" s="259"/>
      <c r="Q2" s="261"/>
      <c r="R2" s="261"/>
      <c r="S2" s="261"/>
      <c r="T2" s="261"/>
      <c r="U2" s="261"/>
      <c r="V2" s="261"/>
      <c r="W2" s="261"/>
      <c r="X2" s="261"/>
      <c r="Y2" s="261"/>
      <c r="Z2" s="191"/>
      <c r="AA2" s="261"/>
      <c r="AB2" s="261"/>
      <c r="AC2" s="261"/>
      <c r="AD2" s="261"/>
      <c r="AE2" s="261"/>
      <c r="AF2" s="261"/>
      <c r="AG2" s="261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200"/>
      <c r="CU2" s="200"/>
      <c r="CV2" s="199"/>
      <c r="CW2" s="199"/>
      <c r="CX2" s="264" t="s">
        <v>548</v>
      </c>
      <c r="CY2" s="27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280"/>
      <c r="DR2" s="200"/>
      <c r="DS2" s="199"/>
      <c r="DT2" s="199"/>
      <c r="DU2" s="199"/>
      <c r="DV2" s="199"/>
      <c r="DW2" s="199"/>
    </row>
    <row r="3" spans="1:127" ht="16.5" thickBot="1">
      <c r="A3" s="478" t="s">
        <v>485</v>
      </c>
      <c r="B3" s="480" t="s">
        <v>549</v>
      </c>
      <c r="C3" s="482" t="s">
        <v>486</v>
      </c>
      <c r="D3" s="480" t="s">
        <v>487</v>
      </c>
      <c r="E3" s="480" t="s">
        <v>488</v>
      </c>
      <c r="F3" s="480" t="s">
        <v>489</v>
      </c>
      <c r="G3" s="482" t="s">
        <v>565</v>
      </c>
      <c r="H3" s="482" t="s">
        <v>490</v>
      </c>
      <c r="I3" s="480" t="s">
        <v>491</v>
      </c>
      <c r="J3" s="482" t="s">
        <v>566</v>
      </c>
      <c r="K3" s="483"/>
      <c r="L3" s="492" t="s">
        <v>567</v>
      </c>
      <c r="M3" s="495" t="s">
        <v>495</v>
      </c>
      <c r="N3" s="496"/>
      <c r="O3" s="497"/>
      <c r="P3" s="482" t="s">
        <v>496</v>
      </c>
      <c r="Q3" s="488" t="s">
        <v>497</v>
      </c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9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202"/>
      <c r="CU3" s="202"/>
      <c r="DQ3" s="265"/>
      <c r="DR3" s="202"/>
    </row>
    <row r="4" spans="1:127" ht="15.75" thickBot="1">
      <c r="A4" s="479"/>
      <c r="B4" s="481"/>
      <c r="C4" s="483"/>
      <c r="D4" s="481"/>
      <c r="E4" s="481"/>
      <c r="F4" s="481"/>
      <c r="G4" s="483"/>
      <c r="H4" s="483"/>
      <c r="I4" s="481"/>
      <c r="J4" s="483"/>
      <c r="K4" s="483"/>
      <c r="L4" s="493"/>
      <c r="M4" s="498"/>
      <c r="N4" s="499"/>
      <c r="O4" s="500"/>
      <c r="P4" s="483"/>
      <c r="Q4" s="490" t="s">
        <v>172</v>
      </c>
      <c r="R4" s="490"/>
      <c r="S4" s="490"/>
      <c r="T4" s="490"/>
      <c r="U4" s="490"/>
      <c r="V4" s="490" t="s">
        <v>394</v>
      </c>
      <c r="W4" s="490"/>
      <c r="X4" s="490"/>
      <c r="Y4" s="490"/>
      <c r="Z4" s="490" t="s">
        <v>498</v>
      </c>
      <c r="AA4" s="490"/>
      <c r="AB4" s="490"/>
      <c r="AC4" s="490"/>
      <c r="AD4" s="490" t="s">
        <v>499</v>
      </c>
      <c r="AE4" s="490"/>
      <c r="AF4" s="490"/>
      <c r="AG4" s="491"/>
      <c r="AH4" s="490" t="s">
        <v>461</v>
      </c>
      <c r="AI4" s="490"/>
      <c r="AJ4" s="490"/>
      <c r="AK4" s="491"/>
      <c r="AL4" s="490" t="s">
        <v>500</v>
      </c>
      <c r="AM4" s="490"/>
      <c r="AN4" s="490"/>
      <c r="AO4" s="491"/>
      <c r="AP4" s="490" t="s">
        <v>501</v>
      </c>
      <c r="AQ4" s="490"/>
      <c r="AR4" s="490"/>
      <c r="AS4" s="491"/>
      <c r="AT4" s="490" t="s">
        <v>502</v>
      </c>
      <c r="AU4" s="490"/>
      <c r="AV4" s="490"/>
      <c r="AW4" s="491"/>
      <c r="AX4" s="490" t="s">
        <v>503</v>
      </c>
      <c r="AY4" s="490"/>
      <c r="AZ4" s="490"/>
      <c r="BA4" s="491"/>
      <c r="BB4" s="490" t="s">
        <v>504</v>
      </c>
      <c r="BC4" s="490"/>
      <c r="BD4" s="490"/>
      <c r="BE4" s="491"/>
      <c r="BF4" s="490" t="s">
        <v>505</v>
      </c>
      <c r="BG4" s="490"/>
      <c r="BH4" s="490"/>
      <c r="BI4" s="491"/>
      <c r="BJ4" s="490" t="s">
        <v>506</v>
      </c>
      <c r="BK4" s="490"/>
      <c r="BL4" s="490"/>
      <c r="BM4" s="491"/>
      <c r="BN4" s="490" t="s">
        <v>507</v>
      </c>
      <c r="BO4" s="490"/>
      <c r="BP4" s="490"/>
      <c r="BQ4" s="491"/>
      <c r="BR4" s="490" t="s">
        <v>508</v>
      </c>
      <c r="BS4" s="490"/>
      <c r="BT4" s="490"/>
      <c r="BU4" s="491"/>
      <c r="BV4" s="490" t="s">
        <v>509</v>
      </c>
      <c r="BW4" s="490"/>
      <c r="BX4" s="490"/>
      <c r="BY4" s="491"/>
      <c r="BZ4" s="490" t="s">
        <v>510</v>
      </c>
      <c r="CA4" s="490"/>
      <c r="CB4" s="490"/>
      <c r="CC4" s="491"/>
      <c r="CD4" s="490" t="s">
        <v>511</v>
      </c>
      <c r="CE4" s="490"/>
      <c r="CF4" s="490"/>
      <c r="CG4" s="491"/>
      <c r="CH4" s="490" t="s">
        <v>512</v>
      </c>
      <c r="CI4" s="490"/>
      <c r="CJ4" s="490"/>
      <c r="CK4" s="491"/>
      <c r="CL4" s="490" t="s">
        <v>513</v>
      </c>
      <c r="CM4" s="490"/>
      <c r="CN4" s="490"/>
      <c r="CO4" s="491"/>
      <c r="CP4" s="490" t="s">
        <v>514</v>
      </c>
      <c r="CQ4" s="490"/>
      <c r="CR4" s="490"/>
      <c r="CS4" s="491"/>
      <c r="CT4" s="501" t="s">
        <v>515</v>
      </c>
      <c r="CU4" s="502"/>
      <c r="CV4" s="502"/>
      <c r="CW4" s="503"/>
      <c r="CX4" s="517" t="s">
        <v>557</v>
      </c>
      <c r="CY4" s="502"/>
      <c r="CZ4" s="502"/>
      <c r="DA4" s="502"/>
      <c r="DB4" s="502"/>
      <c r="DC4" s="502"/>
      <c r="DD4" s="502"/>
      <c r="DE4" s="502"/>
      <c r="DF4" s="502"/>
      <c r="DG4" s="502"/>
      <c r="DH4" s="502"/>
      <c r="DI4" s="518"/>
      <c r="DJ4" s="281"/>
      <c r="DK4" s="281"/>
      <c r="DL4" s="281"/>
      <c r="DM4" s="281"/>
      <c r="DN4" s="281"/>
      <c r="DO4" s="281"/>
      <c r="DP4" s="281"/>
      <c r="DQ4" s="282"/>
      <c r="DR4" s="283"/>
      <c r="DS4" s="281"/>
      <c r="DT4" s="281"/>
      <c r="DU4" s="281"/>
      <c r="DV4" s="281"/>
      <c r="DW4" s="281"/>
    </row>
    <row r="5" spans="1:127" ht="26.25" thickBot="1">
      <c r="A5" s="479"/>
      <c r="B5" s="481"/>
      <c r="C5" s="484"/>
      <c r="D5" s="481"/>
      <c r="E5" s="481"/>
      <c r="F5" s="481"/>
      <c r="G5" s="484"/>
      <c r="H5" s="484"/>
      <c r="I5" s="481"/>
      <c r="J5" s="484"/>
      <c r="K5" s="484"/>
      <c r="L5" s="494"/>
      <c r="M5" s="205" t="s">
        <v>516</v>
      </c>
      <c r="N5" s="206" t="s">
        <v>568</v>
      </c>
      <c r="O5" s="206" t="s">
        <v>518</v>
      </c>
      <c r="P5" s="484"/>
      <c r="Q5" s="207" t="s">
        <v>519</v>
      </c>
      <c r="R5" s="207" t="s">
        <v>520</v>
      </c>
      <c r="S5" s="208" t="s">
        <v>517</v>
      </c>
      <c r="T5" s="208" t="s">
        <v>518</v>
      </c>
      <c r="U5" s="206" t="s">
        <v>516</v>
      </c>
      <c r="V5" s="207" t="s">
        <v>520</v>
      </c>
      <c r="W5" s="208" t="s">
        <v>521</v>
      </c>
      <c r="X5" s="208" t="s">
        <v>518</v>
      </c>
      <c r="Y5" s="206" t="s">
        <v>516</v>
      </c>
      <c r="Z5" s="207" t="s">
        <v>520</v>
      </c>
      <c r="AA5" s="208" t="s">
        <v>521</v>
      </c>
      <c r="AB5" s="208" t="s">
        <v>518</v>
      </c>
      <c r="AC5" s="206" t="s">
        <v>516</v>
      </c>
      <c r="AD5" s="207" t="s">
        <v>520</v>
      </c>
      <c r="AE5" s="208" t="s">
        <v>521</v>
      </c>
      <c r="AF5" s="208" t="s">
        <v>518</v>
      </c>
      <c r="AG5" s="209" t="s">
        <v>516</v>
      </c>
      <c r="AH5" s="207" t="s">
        <v>520</v>
      </c>
      <c r="AI5" s="208" t="s">
        <v>521</v>
      </c>
      <c r="AJ5" s="208" t="s">
        <v>518</v>
      </c>
      <c r="AK5" s="209" t="s">
        <v>516</v>
      </c>
      <c r="AL5" s="207" t="s">
        <v>520</v>
      </c>
      <c r="AM5" s="208" t="s">
        <v>521</v>
      </c>
      <c r="AN5" s="208" t="s">
        <v>518</v>
      </c>
      <c r="AO5" s="209" t="s">
        <v>516</v>
      </c>
      <c r="AP5" s="207" t="s">
        <v>520</v>
      </c>
      <c r="AQ5" s="208" t="s">
        <v>521</v>
      </c>
      <c r="AR5" s="208" t="s">
        <v>518</v>
      </c>
      <c r="AS5" s="209" t="s">
        <v>516</v>
      </c>
      <c r="AT5" s="207" t="s">
        <v>520</v>
      </c>
      <c r="AU5" s="208" t="s">
        <v>521</v>
      </c>
      <c r="AV5" s="208" t="s">
        <v>518</v>
      </c>
      <c r="AW5" s="209" t="s">
        <v>516</v>
      </c>
      <c r="AX5" s="207" t="s">
        <v>520</v>
      </c>
      <c r="AY5" s="208" t="s">
        <v>521</v>
      </c>
      <c r="AZ5" s="208" t="s">
        <v>518</v>
      </c>
      <c r="BA5" s="209" t="s">
        <v>516</v>
      </c>
      <c r="BB5" s="207" t="s">
        <v>520</v>
      </c>
      <c r="BC5" s="208" t="s">
        <v>521</v>
      </c>
      <c r="BD5" s="208" t="s">
        <v>518</v>
      </c>
      <c r="BE5" s="209" t="s">
        <v>516</v>
      </c>
      <c r="BF5" s="207" t="s">
        <v>520</v>
      </c>
      <c r="BG5" s="208" t="s">
        <v>521</v>
      </c>
      <c r="BH5" s="208" t="s">
        <v>518</v>
      </c>
      <c r="BI5" s="209" t="s">
        <v>516</v>
      </c>
      <c r="BJ5" s="207" t="s">
        <v>520</v>
      </c>
      <c r="BK5" s="208" t="s">
        <v>521</v>
      </c>
      <c r="BL5" s="208" t="s">
        <v>518</v>
      </c>
      <c r="BM5" s="209" t="s">
        <v>516</v>
      </c>
      <c r="BN5" s="207" t="s">
        <v>520</v>
      </c>
      <c r="BO5" s="208" t="s">
        <v>521</v>
      </c>
      <c r="BP5" s="208" t="s">
        <v>518</v>
      </c>
      <c r="BQ5" s="209" t="s">
        <v>516</v>
      </c>
      <c r="BR5" s="207" t="s">
        <v>520</v>
      </c>
      <c r="BS5" s="208" t="s">
        <v>521</v>
      </c>
      <c r="BT5" s="208" t="s">
        <v>518</v>
      </c>
      <c r="BU5" s="209" t="s">
        <v>516</v>
      </c>
      <c r="BV5" s="207" t="s">
        <v>520</v>
      </c>
      <c r="BW5" s="208" t="s">
        <v>521</v>
      </c>
      <c r="BX5" s="208" t="s">
        <v>518</v>
      </c>
      <c r="BY5" s="209" t="s">
        <v>516</v>
      </c>
      <c r="BZ5" s="207" t="s">
        <v>520</v>
      </c>
      <c r="CA5" s="208" t="s">
        <v>521</v>
      </c>
      <c r="CB5" s="208" t="s">
        <v>518</v>
      </c>
      <c r="CC5" s="209" t="s">
        <v>516</v>
      </c>
      <c r="CD5" s="207" t="s">
        <v>520</v>
      </c>
      <c r="CE5" s="208" t="s">
        <v>521</v>
      </c>
      <c r="CF5" s="208" t="s">
        <v>518</v>
      </c>
      <c r="CG5" s="209" t="s">
        <v>516</v>
      </c>
      <c r="CH5" s="207" t="s">
        <v>520</v>
      </c>
      <c r="CI5" s="208" t="s">
        <v>521</v>
      </c>
      <c r="CJ5" s="208" t="s">
        <v>518</v>
      </c>
      <c r="CK5" s="209" t="s">
        <v>516</v>
      </c>
      <c r="CL5" s="207" t="s">
        <v>520</v>
      </c>
      <c r="CM5" s="208" t="s">
        <v>521</v>
      </c>
      <c r="CN5" s="208" t="s">
        <v>518</v>
      </c>
      <c r="CO5" s="209" t="s">
        <v>516</v>
      </c>
      <c r="CP5" s="207" t="s">
        <v>520</v>
      </c>
      <c r="CQ5" s="208" t="s">
        <v>521</v>
      </c>
      <c r="CR5" s="208" t="s">
        <v>518</v>
      </c>
      <c r="CS5" s="210" t="s">
        <v>516</v>
      </c>
      <c r="CT5" s="284" t="s">
        <v>52</v>
      </c>
      <c r="CU5" s="213" t="s">
        <v>522</v>
      </c>
      <c r="CV5" s="213" t="s">
        <v>67</v>
      </c>
      <c r="CW5" s="213" t="s">
        <v>522</v>
      </c>
      <c r="CX5" s="267" t="s">
        <v>558</v>
      </c>
      <c r="CY5" s="213" t="s">
        <v>522</v>
      </c>
      <c r="CZ5" s="267" t="s">
        <v>559</v>
      </c>
      <c r="DA5" s="213" t="s">
        <v>522</v>
      </c>
      <c r="DB5" s="267" t="s">
        <v>560</v>
      </c>
      <c r="DC5" s="213" t="s">
        <v>522</v>
      </c>
      <c r="DD5" s="267" t="s">
        <v>561</v>
      </c>
      <c r="DE5" s="213" t="s">
        <v>522</v>
      </c>
      <c r="DF5" s="267" t="s">
        <v>562</v>
      </c>
      <c r="DG5" s="213" t="s">
        <v>522</v>
      </c>
      <c r="DH5" s="267" t="s">
        <v>563</v>
      </c>
      <c r="DI5" s="268" t="s">
        <v>522</v>
      </c>
      <c r="DJ5" s="285" t="s">
        <v>569</v>
      </c>
      <c r="DK5" s="285" t="s">
        <v>569</v>
      </c>
      <c r="DL5" s="98" t="s">
        <v>570</v>
      </c>
      <c r="DM5" s="98" t="s">
        <v>522</v>
      </c>
      <c r="DN5" s="98" t="s">
        <v>571</v>
      </c>
      <c r="DO5" s="98" t="s">
        <v>522</v>
      </c>
      <c r="DP5" s="98"/>
      <c r="DQ5" s="286" t="s">
        <v>572</v>
      </c>
      <c r="DR5" s="287"/>
      <c r="DS5" s="287"/>
      <c r="DT5" s="287"/>
      <c r="DU5" s="287"/>
      <c r="DV5" s="287"/>
      <c r="DW5" s="287"/>
    </row>
    <row r="6" spans="1:127" ht="15.75" thickBot="1">
      <c r="A6" s="288">
        <v>1</v>
      </c>
      <c r="B6" s="289">
        <v>2</v>
      </c>
      <c r="C6" s="289"/>
      <c r="D6" s="289">
        <v>3</v>
      </c>
      <c r="E6" s="290">
        <v>4</v>
      </c>
      <c r="F6" s="290">
        <v>5</v>
      </c>
      <c r="G6" s="290"/>
      <c r="H6" s="290">
        <v>6</v>
      </c>
      <c r="I6" s="290">
        <v>7</v>
      </c>
      <c r="J6" s="290">
        <v>8</v>
      </c>
      <c r="K6" s="290"/>
      <c r="L6" s="291">
        <v>9</v>
      </c>
      <c r="M6" s="290">
        <v>10</v>
      </c>
      <c r="N6" s="290"/>
      <c r="O6" s="290"/>
      <c r="P6" s="290">
        <v>11</v>
      </c>
      <c r="Q6" s="290">
        <v>6</v>
      </c>
      <c r="R6" s="290">
        <v>7</v>
      </c>
      <c r="S6" s="290">
        <v>8</v>
      </c>
      <c r="T6" s="290">
        <v>9</v>
      </c>
      <c r="U6" s="290">
        <v>10</v>
      </c>
      <c r="V6" s="290">
        <v>11</v>
      </c>
      <c r="W6" s="290">
        <v>12</v>
      </c>
      <c r="X6" s="290">
        <v>13</v>
      </c>
      <c r="Y6" s="290">
        <v>14</v>
      </c>
      <c r="Z6" s="290">
        <v>15</v>
      </c>
      <c r="AA6" s="290">
        <v>16</v>
      </c>
      <c r="AB6" s="290">
        <v>17</v>
      </c>
      <c r="AC6" s="290">
        <v>18</v>
      </c>
      <c r="AD6" s="290">
        <v>19</v>
      </c>
      <c r="AE6" s="290">
        <v>20</v>
      </c>
      <c r="AF6" s="290">
        <v>21</v>
      </c>
      <c r="AG6" s="292">
        <v>22</v>
      </c>
      <c r="AH6" s="290">
        <v>19</v>
      </c>
      <c r="AI6" s="290">
        <v>20</v>
      </c>
      <c r="AJ6" s="290">
        <v>21</v>
      </c>
      <c r="AK6" s="292">
        <v>22</v>
      </c>
      <c r="AL6" s="290">
        <v>19</v>
      </c>
      <c r="AM6" s="290">
        <v>20</v>
      </c>
      <c r="AN6" s="290">
        <v>21</v>
      </c>
      <c r="AO6" s="292">
        <v>22</v>
      </c>
      <c r="AP6" s="290">
        <v>19</v>
      </c>
      <c r="AQ6" s="290">
        <v>20</v>
      </c>
      <c r="AR6" s="290">
        <v>21</v>
      </c>
      <c r="AS6" s="292">
        <v>22</v>
      </c>
      <c r="AT6" s="290">
        <v>19</v>
      </c>
      <c r="AU6" s="290">
        <v>20</v>
      </c>
      <c r="AV6" s="290">
        <v>21</v>
      </c>
      <c r="AW6" s="292">
        <v>22</v>
      </c>
      <c r="AX6" s="290">
        <v>19</v>
      </c>
      <c r="AY6" s="290">
        <v>20</v>
      </c>
      <c r="AZ6" s="290">
        <v>21</v>
      </c>
      <c r="BA6" s="292">
        <v>22</v>
      </c>
      <c r="BB6" s="290">
        <v>19</v>
      </c>
      <c r="BC6" s="290">
        <v>20</v>
      </c>
      <c r="BD6" s="290">
        <v>21</v>
      </c>
      <c r="BE6" s="292">
        <v>22</v>
      </c>
      <c r="BF6" s="290">
        <v>19</v>
      </c>
      <c r="BG6" s="290">
        <v>20</v>
      </c>
      <c r="BH6" s="290">
        <v>21</v>
      </c>
      <c r="BI6" s="292">
        <v>22</v>
      </c>
      <c r="BJ6" s="290">
        <v>19</v>
      </c>
      <c r="BK6" s="290">
        <v>20</v>
      </c>
      <c r="BL6" s="290">
        <v>21</v>
      </c>
      <c r="BM6" s="292">
        <v>22</v>
      </c>
      <c r="BN6" s="290">
        <v>19</v>
      </c>
      <c r="BO6" s="290">
        <v>20</v>
      </c>
      <c r="BP6" s="290">
        <v>21</v>
      </c>
      <c r="BQ6" s="292">
        <v>22</v>
      </c>
      <c r="BR6" s="290">
        <v>19</v>
      </c>
      <c r="BS6" s="290">
        <v>20</v>
      </c>
      <c r="BT6" s="290">
        <v>21</v>
      </c>
      <c r="BU6" s="292">
        <v>22</v>
      </c>
      <c r="BV6" s="290">
        <v>19</v>
      </c>
      <c r="BW6" s="290">
        <v>20</v>
      </c>
      <c r="BX6" s="290">
        <v>21</v>
      </c>
      <c r="BY6" s="292">
        <v>22</v>
      </c>
      <c r="BZ6" s="290">
        <v>19</v>
      </c>
      <c r="CA6" s="290">
        <v>20</v>
      </c>
      <c r="CB6" s="290">
        <v>21</v>
      </c>
      <c r="CC6" s="292">
        <v>22</v>
      </c>
      <c r="CD6" s="290">
        <v>19</v>
      </c>
      <c r="CE6" s="290">
        <v>20</v>
      </c>
      <c r="CF6" s="290">
        <v>21</v>
      </c>
      <c r="CG6" s="292">
        <v>22</v>
      </c>
      <c r="CH6" s="290">
        <v>19</v>
      </c>
      <c r="CI6" s="290">
        <v>20</v>
      </c>
      <c r="CJ6" s="290">
        <v>21</v>
      </c>
      <c r="CK6" s="292">
        <v>22</v>
      </c>
      <c r="CL6" s="290">
        <v>19</v>
      </c>
      <c r="CM6" s="290">
        <v>20</v>
      </c>
      <c r="CN6" s="290">
        <v>21</v>
      </c>
      <c r="CO6" s="292">
        <v>22</v>
      </c>
      <c r="CP6" s="290">
        <v>19</v>
      </c>
      <c r="CQ6" s="290">
        <v>20</v>
      </c>
      <c r="CR6" s="290">
        <v>21</v>
      </c>
      <c r="CS6" s="293">
        <v>22</v>
      </c>
      <c r="CT6" s="294">
        <v>8</v>
      </c>
      <c r="CU6" s="277">
        <v>9</v>
      </c>
      <c r="CV6" s="277">
        <v>10</v>
      </c>
      <c r="CW6" s="277">
        <v>11</v>
      </c>
      <c r="CX6" s="277">
        <v>12</v>
      </c>
      <c r="CY6" s="277">
        <v>13</v>
      </c>
      <c r="CZ6" s="277">
        <v>14</v>
      </c>
      <c r="DA6" s="277">
        <v>15</v>
      </c>
      <c r="DB6" s="277">
        <v>16</v>
      </c>
      <c r="DC6" s="277">
        <v>17</v>
      </c>
      <c r="DD6" s="277">
        <v>18</v>
      </c>
      <c r="DE6" s="277">
        <v>19</v>
      </c>
      <c r="DF6" s="277">
        <v>20</v>
      </c>
      <c r="DG6" s="277">
        <v>21</v>
      </c>
      <c r="DH6" s="277">
        <v>22</v>
      </c>
      <c r="DI6" s="278">
        <v>23</v>
      </c>
      <c r="DQ6" s="295" t="s">
        <v>31</v>
      </c>
      <c r="DR6" s="296" t="s">
        <v>573</v>
      </c>
      <c r="DS6" s="296" t="s">
        <v>574</v>
      </c>
      <c r="DT6" s="296" t="s">
        <v>573</v>
      </c>
      <c r="DU6" s="296" t="s">
        <v>575</v>
      </c>
      <c r="DV6" s="296" t="s">
        <v>576</v>
      </c>
      <c r="DW6" s="296" t="s">
        <v>577</v>
      </c>
    </row>
    <row r="7" spans="1:127" ht="25.5">
      <c r="A7" s="297"/>
      <c r="B7" s="222" t="s">
        <v>578</v>
      </c>
      <c r="C7" s="222"/>
      <c r="D7" s="298"/>
      <c r="E7" s="299" t="s">
        <v>525</v>
      </c>
      <c r="F7" s="299"/>
      <c r="G7" s="226" t="e">
        <f t="shared" ref="G7:G34" si="0">SUM(H7-E7/20)</f>
        <v>#VALUE!</v>
      </c>
      <c r="H7" s="225" t="s">
        <v>525</v>
      </c>
      <c r="I7" s="299"/>
      <c r="J7" s="226" t="s">
        <v>525</v>
      </c>
      <c r="K7" s="225" t="e">
        <f t="shared" ref="K7:K33" si="1">SUM(J7*G7)</f>
        <v>#VALUE!</v>
      </c>
      <c r="L7" s="225" t="s">
        <v>525</v>
      </c>
      <c r="M7" s="226" t="s">
        <v>525</v>
      </c>
      <c r="N7" s="226"/>
      <c r="O7" s="226"/>
      <c r="P7" s="225" t="s">
        <v>525</v>
      </c>
      <c r="Q7" s="299"/>
      <c r="R7" s="299"/>
      <c r="S7" s="299"/>
      <c r="T7" s="299"/>
      <c r="U7" s="300"/>
      <c r="V7" s="299"/>
      <c r="W7" s="299"/>
      <c r="X7" s="299"/>
      <c r="Y7" s="300"/>
      <c r="Z7" s="299"/>
      <c r="AA7" s="299"/>
      <c r="AB7" s="299"/>
      <c r="AC7" s="300"/>
      <c r="AD7" s="299"/>
      <c r="AE7" s="299"/>
      <c r="AF7" s="299"/>
      <c r="AG7" s="301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  <c r="BF7" s="302"/>
      <c r="BG7" s="302"/>
      <c r="BH7" s="302"/>
      <c r="BI7" s="302"/>
      <c r="BJ7" s="302"/>
      <c r="BK7" s="302"/>
      <c r="BL7" s="302"/>
      <c r="BM7" s="302"/>
      <c r="BN7" s="302"/>
      <c r="BO7" s="302"/>
      <c r="BP7" s="302"/>
      <c r="BQ7" s="302"/>
      <c r="BR7" s="302"/>
      <c r="BS7" s="302"/>
      <c r="BT7" s="302"/>
      <c r="BU7" s="302"/>
      <c r="BV7" s="302"/>
      <c r="BW7" s="302"/>
      <c r="BX7" s="302"/>
      <c r="BY7" s="302"/>
      <c r="BZ7" s="302"/>
      <c r="CA7" s="302"/>
      <c r="CB7" s="302"/>
      <c r="CC7" s="302"/>
      <c r="CD7" s="302"/>
      <c r="CE7" s="302"/>
      <c r="CF7" s="302"/>
      <c r="CG7" s="302"/>
      <c r="CH7" s="302"/>
      <c r="CI7" s="302"/>
      <c r="CJ7" s="302"/>
      <c r="CK7" s="302"/>
      <c r="CL7" s="302"/>
      <c r="CM7" s="302"/>
      <c r="CN7" s="302"/>
      <c r="CO7" s="302"/>
      <c r="CP7" s="302"/>
      <c r="CQ7" s="302"/>
      <c r="CR7" s="302"/>
      <c r="CS7" s="302"/>
      <c r="CT7" s="303"/>
      <c r="CU7" s="299"/>
      <c r="CV7" s="299"/>
      <c r="CW7" s="299"/>
      <c r="CX7" s="299"/>
      <c r="CY7" s="299"/>
      <c r="CZ7" s="226" t="s">
        <v>525</v>
      </c>
      <c r="DA7" s="226"/>
      <c r="DB7" s="299"/>
      <c r="DC7" s="299"/>
      <c r="DD7" s="299"/>
      <c r="DE7" s="299"/>
      <c r="DF7" s="299"/>
      <c r="DG7" s="299"/>
      <c r="DH7" s="299"/>
      <c r="DI7" s="304"/>
      <c r="DJ7" s="302"/>
      <c r="DK7" s="302"/>
      <c r="DQ7" s="265"/>
      <c r="DR7" s="202"/>
    </row>
    <row r="8" spans="1:127" ht="63.75">
      <c r="A8" s="305">
        <v>1</v>
      </c>
      <c r="B8" s="234" t="s">
        <v>579</v>
      </c>
      <c r="C8" s="234" t="s">
        <v>580</v>
      </c>
      <c r="D8" s="234" t="s">
        <v>581</v>
      </c>
      <c r="E8" s="226">
        <v>21250</v>
      </c>
      <c r="F8" s="226">
        <v>20</v>
      </c>
      <c r="G8" s="226">
        <f t="shared" si="0"/>
        <v>167.34375</v>
      </c>
      <c r="H8" s="225">
        <f t="shared" ref="H8:H32" si="2">SUM((E8*6*21)/(8*20*100))+(E8/20)</f>
        <v>1229.84375</v>
      </c>
      <c r="I8" s="226" t="s">
        <v>582</v>
      </c>
      <c r="J8" s="226">
        <v>20</v>
      </c>
      <c r="K8" s="225">
        <f t="shared" si="1"/>
        <v>3346.875</v>
      </c>
      <c r="L8" s="225">
        <f t="shared" ref="L8:L32" si="3">SUM(J8*H8)</f>
        <v>24596.875</v>
      </c>
      <c r="M8" s="226">
        <f t="shared" ref="M8:M33" si="4">SUM(N8:O8)</f>
        <v>22158</v>
      </c>
      <c r="N8" s="226">
        <f t="shared" ref="N8:O33" si="5">SUM(S8,W8,AA8,AE8,AI8,AM8,AQ8,AU8,AY8,BC8,BG8,BK8,BO8,BS8,BW8,CA8,CE8,CI8,CM8,CQ8)</f>
        <v>19134</v>
      </c>
      <c r="O8" s="226">
        <f t="shared" si="5"/>
        <v>3024</v>
      </c>
      <c r="P8" s="225">
        <f t="shared" ref="P8:P32" si="6">SUM(L8-M8)</f>
        <v>2438.875</v>
      </c>
      <c r="Q8" s="306" t="s">
        <v>583</v>
      </c>
      <c r="R8" s="306" t="s">
        <v>584</v>
      </c>
      <c r="S8" s="226">
        <v>1063</v>
      </c>
      <c r="T8" s="226">
        <v>168</v>
      </c>
      <c r="U8" s="237">
        <f t="shared" ref="U8:U32" si="7">SUM(S8:T8)</f>
        <v>1231</v>
      </c>
      <c r="V8" s="306" t="s">
        <v>541</v>
      </c>
      <c r="W8" s="226">
        <v>1063</v>
      </c>
      <c r="X8" s="226">
        <v>168</v>
      </c>
      <c r="Y8" s="237">
        <f t="shared" ref="Y8:Y32" si="8">SUM(W8:X8)</f>
        <v>1231</v>
      </c>
      <c r="Z8" s="306" t="s">
        <v>542</v>
      </c>
      <c r="AA8" s="226">
        <v>1063</v>
      </c>
      <c r="AB8" s="226">
        <v>168</v>
      </c>
      <c r="AC8" s="237">
        <f t="shared" ref="AC8:AC32" si="9">SUM(AA8:AB8)</f>
        <v>1231</v>
      </c>
      <c r="AD8" s="306" t="s">
        <v>543</v>
      </c>
      <c r="AE8" s="226">
        <v>1063</v>
      </c>
      <c r="AF8" s="226">
        <v>168</v>
      </c>
      <c r="AG8" s="237">
        <f t="shared" ref="AG8:AG32" si="10">SUM(AE8:AF8)</f>
        <v>1231</v>
      </c>
      <c r="AH8" s="249" t="s">
        <v>544</v>
      </c>
      <c r="AI8" s="231">
        <v>1063</v>
      </c>
      <c r="AJ8" s="231">
        <v>168</v>
      </c>
      <c r="AK8" s="237">
        <f t="shared" ref="AK8:AK32" si="11">SUM(AI8:AJ8)</f>
        <v>1231</v>
      </c>
      <c r="AL8" s="231" t="s">
        <v>545</v>
      </c>
      <c r="AM8" s="231">
        <v>1063</v>
      </c>
      <c r="AN8" s="231">
        <v>168</v>
      </c>
      <c r="AO8" s="237">
        <f t="shared" ref="AO8:AO32" si="12">SUM(AM8:AN8)</f>
        <v>1231</v>
      </c>
      <c r="AP8" s="231" t="s">
        <v>545</v>
      </c>
      <c r="AQ8" s="231">
        <v>1063</v>
      </c>
      <c r="AR8" s="231">
        <v>168</v>
      </c>
      <c r="AS8" s="237">
        <f t="shared" ref="AS8:AS32" si="13">SUM(AQ8:AR8)</f>
        <v>1231</v>
      </c>
      <c r="AT8" s="249" t="s">
        <v>585</v>
      </c>
      <c r="AU8" s="231">
        <v>1063</v>
      </c>
      <c r="AV8" s="231">
        <v>168</v>
      </c>
      <c r="AW8" s="237">
        <f t="shared" ref="AW8:AW32" si="14">SUM(AU8:AV8)</f>
        <v>1231</v>
      </c>
      <c r="AX8" s="249" t="s">
        <v>585</v>
      </c>
      <c r="AY8" s="231">
        <v>1063</v>
      </c>
      <c r="AZ8" s="231">
        <v>168</v>
      </c>
      <c r="BA8" s="237">
        <f t="shared" ref="BA8:BA32" si="15">SUM(AY8:AZ8)</f>
        <v>1231</v>
      </c>
      <c r="BB8" s="249" t="s">
        <v>586</v>
      </c>
      <c r="BC8" s="231">
        <v>1063</v>
      </c>
      <c r="BD8" s="231">
        <v>168</v>
      </c>
      <c r="BE8" s="237">
        <f t="shared" ref="BE8:BE32" si="16">SUM(BC8:BD8)</f>
        <v>1231</v>
      </c>
      <c r="BF8" s="250">
        <v>39697</v>
      </c>
      <c r="BG8" s="231">
        <v>1063</v>
      </c>
      <c r="BH8" s="231">
        <v>168</v>
      </c>
      <c r="BI8" s="237">
        <f t="shared" ref="BI8:BI32" si="17">SUM(BG8:BH8)</f>
        <v>1231</v>
      </c>
      <c r="BJ8" s="231" t="s">
        <v>546</v>
      </c>
      <c r="BK8" s="231">
        <v>1063</v>
      </c>
      <c r="BL8" s="231">
        <v>168</v>
      </c>
      <c r="BM8" s="237">
        <f>SUM(BK8:BL8)</f>
        <v>1231</v>
      </c>
      <c r="BN8" s="249" t="s">
        <v>547</v>
      </c>
      <c r="BO8" s="231">
        <v>1063</v>
      </c>
      <c r="BP8" s="231">
        <v>168</v>
      </c>
      <c r="BQ8" s="237">
        <f t="shared" ref="BQ8:BQ32" si="18">SUM(BO8:BP8)</f>
        <v>1231</v>
      </c>
      <c r="BR8" s="249" t="s">
        <v>547</v>
      </c>
      <c r="BS8" s="231">
        <v>1063</v>
      </c>
      <c r="BT8" s="231">
        <v>168</v>
      </c>
      <c r="BU8" s="237">
        <f t="shared" ref="BU8:BU32" si="19">SUM(BS8:BT8)</f>
        <v>1231</v>
      </c>
      <c r="BV8" s="250">
        <v>39847</v>
      </c>
      <c r="BW8" s="231">
        <v>1063</v>
      </c>
      <c r="BX8" s="231">
        <v>168</v>
      </c>
      <c r="BY8" s="237">
        <f t="shared" ref="BY8:BY32" si="20">SUM(BW8:BX8)</f>
        <v>1231</v>
      </c>
      <c r="BZ8" s="231" t="s">
        <v>587</v>
      </c>
      <c r="CA8" s="231">
        <v>1063</v>
      </c>
      <c r="CB8" s="231">
        <v>168</v>
      </c>
      <c r="CC8" s="237">
        <f t="shared" ref="CC8:CC32" si="21">SUM(CA8:CB8)</f>
        <v>1231</v>
      </c>
      <c r="CD8" s="231" t="s">
        <v>588</v>
      </c>
      <c r="CE8" s="231">
        <v>1063</v>
      </c>
      <c r="CF8" s="231">
        <v>168</v>
      </c>
      <c r="CG8" s="237">
        <f t="shared" ref="CG8:CG32" si="22">SUM(CE8:CF8)</f>
        <v>1231</v>
      </c>
      <c r="CH8" s="231" t="s">
        <v>532</v>
      </c>
      <c r="CI8" s="231">
        <v>1063</v>
      </c>
      <c r="CJ8" s="231">
        <v>168</v>
      </c>
      <c r="CK8" s="231">
        <f t="shared" ref="CK8:CK14" si="23">SUM(CI8:CJ8)</f>
        <v>1231</v>
      </c>
      <c r="CL8" s="231"/>
      <c r="CM8" s="231"/>
      <c r="CN8" s="231"/>
      <c r="CO8" s="231"/>
      <c r="CP8" s="231"/>
      <c r="CQ8" s="231"/>
      <c r="CR8" s="231"/>
      <c r="CS8" s="231"/>
      <c r="CT8" s="235">
        <v>1</v>
      </c>
      <c r="CU8" s="226">
        <v>21250</v>
      </c>
      <c r="CV8" s="224"/>
      <c r="CW8" s="224"/>
      <c r="CX8" s="224"/>
      <c r="CY8" s="224"/>
      <c r="CZ8" s="226">
        <v>1</v>
      </c>
      <c r="DA8" s="226">
        <v>21250</v>
      </c>
      <c r="DB8" s="224"/>
      <c r="DC8" s="224"/>
      <c r="DD8" s="224"/>
      <c r="DE8" s="224"/>
      <c r="DF8" s="224"/>
      <c r="DG8" s="224"/>
      <c r="DH8" s="224"/>
      <c r="DI8" s="307"/>
      <c r="DJ8" s="308">
        <f t="shared" ref="DJ8:DK34" si="24">SUM(DH8,DF8,DD8,DB8,CZ8,CX8)</f>
        <v>1</v>
      </c>
      <c r="DK8" s="308">
        <f t="shared" si="24"/>
        <v>21250</v>
      </c>
      <c r="DL8" s="110">
        <v>1</v>
      </c>
      <c r="DM8" s="110">
        <v>21250</v>
      </c>
      <c r="DN8" s="110"/>
      <c r="DO8" s="110"/>
      <c r="DP8" s="110"/>
      <c r="DQ8" s="309">
        <v>1</v>
      </c>
      <c r="DR8" s="310">
        <v>21250</v>
      </c>
      <c r="DS8" s="110"/>
      <c r="DT8" s="110"/>
      <c r="DU8" s="110"/>
      <c r="DV8" s="110"/>
      <c r="DW8" s="110"/>
    </row>
    <row r="9" spans="1:127" ht="38.25">
      <c r="A9" s="305">
        <v>2</v>
      </c>
      <c r="B9" s="234" t="s">
        <v>589</v>
      </c>
      <c r="C9" s="234" t="s">
        <v>590</v>
      </c>
      <c r="D9" s="234" t="s">
        <v>581</v>
      </c>
      <c r="E9" s="226">
        <v>21250</v>
      </c>
      <c r="F9" s="226">
        <v>20</v>
      </c>
      <c r="G9" s="226">
        <f t="shared" si="0"/>
        <v>167.34375</v>
      </c>
      <c r="H9" s="225">
        <f t="shared" si="2"/>
        <v>1229.84375</v>
      </c>
      <c r="I9" s="226" t="s">
        <v>591</v>
      </c>
      <c r="J9" s="226">
        <v>20</v>
      </c>
      <c r="K9" s="225">
        <f t="shared" si="1"/>
        <v>3346.875</v>
      </c>
      <c r="L9" s="225">
        <f t="shared" si="3"/>
        <v>24596.875</v>
      </c>
      <c r="M9" s="226">
        <f t="shared" si="4"/>
        <v>23389</v>
      </c>
      <c r="N9" s="226">
        <f t="shared" si="5"/>
        <v>20197</v>
      </c>
      <c r="O9" s="226">
        <f t="shared" si="5"/>
        <v>3192</v>
      </c>
      <c r="P9" s="225">
        <f t="shared" si="6"/>
        <v>1207.875</v>
      </c>
      <c r="Q9" s="311" t="s">
        <v>583</v>
      </c>
      <c r="R9" s="311" t="s">
        <v>592</v>
      </c>
      <c r="S9" s="226">
        <v>1063</v>
      </c>
      <c r="T9" s="226">
        <v>168</v>
      </c>
      <c r="U9" s="237">
        <f t="shared" si="7"/>
        <v>1231</v>
      </c>
      <c r="V9" s="311" t="s">
        <v>541</v>
      </c>
      <c r="W9" s="226">
        <v>1063</v>
      </c>
      <c r="X9" s="226">
        <v>168</v>
      </c>
      <c r="Y9" s="237">
        <f t="shared" si="8"/>
        <v>1231</v>
      </c>
      <c r="Z9" s="311" t="s">
        <v>542</v>
      </c>
      <c r="AA9" s="226">
        <v>1063</v>
      </c>
      <c r="AB9" s="226">
        <v>168</v>
      </c>
      <c r="AC9" s="237">
        <f t="shared" si="9"/>
        <v>1231</v>
      </c>
      <c r="AD9" s="311" t="s">
        <v>543</v>
      </c>
      <c r="AE9" s="226">
        <v>1063</v>
      </c>
      <c r="AF9" s="226">
        <v>168</v>
      </c>
      <c r="AG9" s="237">
        <f t="shared" si="10"/>
        <v>1231</v>
      </c>
      <c r="AH9" s="231" t="s">
        <v>545</v>
      </c>
      <c r="AI9" s="231">
        <v>1063</v>
      </c>
      <c r="AJ9" s="231">
        <v>168</v>
      </c>
      <c r="AK9" s="237">
        <f t="shared" si="11"/>
        <v>1231</v>
      </c>
      <c r="AL9" s="231" t="s">
        <v>545</v>
      </c>
      <c r="AM9" s="231">
        <v>2126</v>
      </c>
      <c r="AN9" s="231">
        <v>336</v>
      </c>
      <c r="AO9" s="237">
        <f t="shared" si="12"/>
        <v>2462</v>
      </c>
      <c r="AP9" s="249" t="s">
        <v>585</v>
      </c>
      <c r="AQ9" s="231">
        <v>1063</v>
      </c>
      <c r="AR9" s="231">
        <v>168</v>
      </c>
      <c r="AS9" s="237">
        <f t="shared" si="13"/>
        <v>1231</v>
      </c>
      <c r="AT9" s="250">
        <v>39511</v>
      </c>
      <c r="AU9" s="231">
        <v>2126</v>
      </c>
      <c r="AV9" s="231">
        <v>336</v>
      </c>
      <c r="AW9" s="237">
        <f t="shared" si="14"/>
        <v>2462</v>
      </c>
      <c r="AX9" s="250">
        <v>39697</v>
      </c>
      <c r="AY9" s="231">
        <v>1063</v>
      </c>
      <c r="AZ9" s="231">
        <v>168</v>
      </c>
      <c r="BA9" s="237">
        <f t="shared" si="15"/>
        <v>1231</v>
      </c>
      <c r="BB9" s="249" t="s">
        <v>547</v>
      </c>
      <c r="BC9" s="231">
        <v>1063</v>
      </c>
      <c r="BD9" s="231">
        <v>168</v>
      </c>
      <c r="BE9" s="237">
        <f t="shared" si="16"/>
        <v>1231</v>
      </c>
      <c r="BF9" s="249" t="s">
        <v>547</v>
      </c>
      <c r="BG9" s="231">
        <v>1063</v>
      </c>
      <c r="BH9" s="231">
        <v>168</v>
      </c>
      <c r="BI9" s="237">
        <f t="shared" si="17"/>
        <v>1231</v>
      </c>
      <c r="BJ9" s="249" t="s">
        <v>547</v>
      </c>
      <c r="BK9" s="231">
        <v>1063</v>
      </c>
      <c r="BL9" s="231">
        <v>168</v>
      </c>
      <c r="BM9" s="237">
        <f t="shared" ref="BM9:BM14" si="25">SUM(BK9:BL9)</f>
        <v>1231</v>
      </c>
      <c r="BN9" s="250">
        <v>39847</v>
      </c>
      <c r="BO9" s="231">
        <v>1063</v>
      </c>
      <c r="BP9" s="231">
        <v>168</v>
      </c>
      <c r="BQ9" s="237">
        <f t="shared" si="18"/>
        <v>1231</v>
      </c>
      <c r="BR9" s="231" t="s">
        <v>587</v>
      </c>
      <c r="BS9" s="231">
        <v>1063</v>
      </c>
      <c r="BT9" s="231">
        <v>168</v>
      </c>
      <c r="BU9" s="237">
        <f t="shared" si="19"/>
        <v>1231</v>
      </c>
      <c r="BV9" s="231" t="s">
        <v>588</v>
      </c>
      <c r="BW9" s="231">
        <v>1063</v>
      </c>
      <c r="BX9" s="231">
        <v>168</v>
      </c>
      <c r="BY9" s="237">
        <f t="shared" si="20"/>
        <v>1231</v>
      </c>
      <c r="BZ9" s="231" t="s">
        <v>588</v>
      </c>
      <c r="CA9" s="231">
        <v>1063</v>
      </c>
      <c r="CB9" s="231">
        <v>168</v>
      </c>
      <c r="CC9" s="237">
        <f t="shared" si="21"/>
        <v>1231</v>
      </c>
      <c r="CD9" s="231" t="s">
        <v>532</v>
      </c>
      <c r="CE9" s="231">
        <v>1063</v>
      </c>
      <c r="CF9" s="231">
        <v>168</v>
      </c>
      <c r="CG9" s="237">
        <f t="shared" si="22"/>
        <v>1231</v>
      </c>
      <c r="CH9" s="231"/>
      <c r="CI9" s="231"/>
      <c r="CJ9" s="231"/>
      <c r="CK9" s="231">
        <f t="shared" si="23"/>
        <v>0</v>
      </c>
      <c r="CL9" s="231"/>
      <c r="CM9" s="231"/>
      <c r="CN9" s="231"/>
      <c r="CO9" s="231"/>
      <c r="CP9" s="231"/>
      <c r="CQ9" s="231"/>
      <c r="CR9" s="231"/>
      <c r="CS9" s="231"/>
      <c r="CT9" s="235">
        <v>1</v>
      </c>
      <c r="CU9" s="226">
        <v>21250</v>
      </c>
      <c r="CV9" s="224"/>
      <c r="CW9" s="224"/>
      <c r="CX9" s="224"/>
      <c r="CY9" s="224"/>
      <c r="CZ9" s="226">
        <v>1</v>
      </c>
      <c r="DA9" s="226">
        <v>21250</v>
      </c>
      <c r="DB9" s="224"/>
      <c r="DC9" s="224"/>
      <c r="DD9" s="224"/>
      <c r="DE9" s="224"/>
      <c r="DF9" s="224"/>
      <c r="DG9" s="224"/>
      <c r="DH9" s="224"/>
      <c r="DI9" s="307"/>
      <c r="DJ9" s="308">
        <f t="shared" si="24"/>
        <v>1</v>
      </c>
      <c r="DK9" s="308">
        <f t="shared" si="24"/>
        <v>21250</v>
      </c>
      <c r="DL9" s="110"/>
      <c r="DM9" s="110"/>
      <c r="DN9" s="110">
        <v>1</v>
      </c>
      <c r="DO9" s="110">
        <v>21250</v>
      </c>
      <c r="DP9" s="110"/>
      <c r="DQ9" s="309">
        <v>1</v>
      </c>
      <c r="DR9" s="310">
        <v>21250</v>
      </c>
      <c r="DS9" s="110"/>
      <c r="DT9" s="110"/>
      <c r="DU9" s="110"/>
      <c r="DV9" s="110"/>
      <c r="DW9" s="110"/>
    </row>
    <row r="10" spans="1:127" ht="63.75">
      <c r="A10" s="305">
        <v>3</v>
      </c>
      <c r="B10" s="234" t="s">
        <v>593</v>
      </c>
      <c r="C10" s="234" t="s">
        <v>594</v>
      </c>
      <c r="D10" s="234" t="s">
        <v>581</v>
      </c>
      <c r="E10" s="226">
        <v>21250</v>
      </c>
      <c r="F10" s="226">
        <v>20</v>
      </c>
      <c r="G10" s="226">
        <f t="shared" si="0"/>
        <v>167.34375</v>
      </c>
      <c r="H10" s="225">
        <f t="shared" si="2"/>
        <v>1229.84375</v>
      </c>
      <c r="I10" s="226" t="s">
        <v>595</v>
      </c>
      <c r="J10" s="226">
        <v>20</v>
      </c>
      <c r="K10" s="225">
        <f t="shared" si="1"/>
        <v>3346.875</v>
      </c>
      <c r="L10" s="225">
        <f t="shared" si="3"/>
        <v>24596.875</v>
      </c>
      <c r="M10" s="226">
        <f t="shared" si="4"/>
        <v>18465</v>
      </c>
      <c r="N10" s="226">
        <f t="shared" si="5"/>
        <v>15945</v>
      </c>
      <c r="O10" s="226">
        <f t="shared" si="5"/>
        <v>2520</v>
      </c>
      <c r="P10" s="225">
        <f t="shared" si="6"/>
        <v>6131.875</v>
      </c>
      <c r="Q10" s="311" t="s">
        <v>583</v>
      </c>
      <c r="R10" s="311" t="s">
        <v>584</v>
      </c>
      <c r="S10" s="226">
        <v>1063</v>
      </c>
      <c r="T10" s="226">
        <v>168</v>
      </c>
      <c r="U10" s="237">
        <f t="shared" si="7"/>
        <v>1231</v>
      </c>
      <c r="V10" s="311" t="s">
        <v>541</v>
      </c>
      <c r="W10" s="226">
        <v>1063</v>
      </c>
      <c r="X10" s="226">
        <v>168</v>
      </c>
      <c r="Y10" s="237">
        <f t="shared" si="8"/>
        <v>1231</v>
      </c>
      <c r="Z10" s="311" t="s">
        <v>542</v>
      </c>
      <c r="AA10" s="226">
        <v>1063</v>
      </c>
      <c r="AB10" s="226">
        <v>168</v>
      </c>
      <c r="AC10" s="237">
        <f t="shared" si="9"/>
        <v>1231</v>
      </c>
      <c r="AD10" s="311" t="s">
        <v>543</v>
      </c>
      <c r="AE10" s="226">
        <v>1063</v>
      </c>
      <c r="AF10" s="226">
        <v>168</v>
      </c>
      <c r="AG10" s="237">
        <f t="shared" si="10"/>
        <v>1231</v>
      </c>
      <c r="AH10" s="249" t="s">
        <v>544</v>
      </c>
      <c r="AI10" s="231">
        <v>1063</v>
      </c>
      <c r="AJ10" s="231">
        <v>168</v>
      </c>
      <c r="AK10" s="237">
        <f t="shared" si="11"/>
        <v>1231</v>
      </c>
      <c r="AL10" s="231" t="s">
        <v>545</v>
      </c>
      <c r="AM10" s="231">
        <v>1063</v>
      </c>
      <c r="AN10" s="231">
        <v>168</v>
      </c>
      <c r="AO10" s="237">
        <f t="shared" si="12"/>
        <v>1231</v>
      </c>
      <c r="AP10" s="231" t="s">
        <v>545</v>
      </c>
      <c r="AQ10" s="231">
        <v>1063</v>
      </c>
      <c r="AR10" s="231">
        <v>168</v>
      </c>
      <c r="AS10" s="237">
        <f t="shared" si="13"/>
        <v>1231</v>
      </c>
      <c r="AT10" s="249" t="s">
        <v>585</v>
      </c>
      <c r="AU10" s="231">
        <v>3189</v>
      </c>
      <c r="AV10" s="231">
        <v>504</v>
      </c>
      <c r="AW10" s="237">
        <f t="shared" si="14"/>
        <v>3693</v>
      </c>
      <c r="AX10" s="250">
        <v>39511</v>
      </c>
      <c r="AY10" s="231">
        <v>1063</v>
      </c>
      <c r="AZ10" s="231">
        <v>168</v>
      </c>
      <c r="BA10" s="237">
        <f t="shared" si="15"/>
        <v>1231</v>
      </c>
      <c r="BB10" s="250">
        <v>39697</v>
      </c>
      <c r="BC10" s="231">
        <v>1063</v>
      </c>
      <c r="BD10" s="231">
        <v>168</v>
      </c>
      <c r="BE10" s="237">
        <f t="shared" si="16"/>
        <v>1231</v>
      </c>
      <c r="BF10" s="231" t="s">
        <v>546</v>
      </c>
      <c r="BG10" s="231">
        <v>1063</v>
      </c>
      <c r="BH10" s="231">
        <v>168</v>
      </c>
      <c r="BI10" s="237">
        <f t="shared" si="17"/>
        <v>1231</v>
      </c>
      <c r="BJ10" s="249" t="s">
        <v>547</v>
      </c>
      <c r="BK10" s="231">
        <v>1063</v>
      </c>
      <c r="BL10" s="231">
        <v>168</v>
      </c>
      <c r="BM10" s="237">
        <f t="shared" si="25"/>
        <v>1231</v>
      </c>
      <c r="BN10" s="231" t="s">
        <v>587</v>
      </c>
      <c r="BO10" s="231">
        <v>1063</v>
      </c>
      <c r="BP10" s="231">
        <v>168</v>
      </c>
      <c r="BQ10" s="237">
        <f t="shared" si="18"/>
        <v>1231</v>
      </c>
      <c r="BR10" s="231"/>
      <c r="BS10" s="231"/>
      <c r="BT10" s="231"/>
      <c r="BU10" s="237">
        <f t="shared" si="19"/>
        <v>0</v>
      </c>
      <c r="BV10" s="231"/>
      <c r="BW10" s="231"/>
      <c r="BX10" s="231"/>
      <c r="BY10" s="237">
        <f t="shared" si="20"/>
        <v>0</v>
      </c>
      <c r="BZ10" s="231"/>
      <c r="CA10" s="231"/>
      <c r="CB10" s="231"/>
      <c r="CC10" s="237">
        <f t="shared" si="21"/>
        <v>0</v>
      </c>
      <c r="CD10" s="231"/>
      <c r="CE10" s="231"/>
      <c r="CF10" s="231"/>
      <c r="CG10" s="237">
        <f t="shared" si="22"/>
        <v>0</v>
      </c>
      <c r="CH10" s="231"/>
      <c r="CI10" s="231"/>
      <c r="CJ10" s="231"/>
      <c r="CK10" s="231">
        <f t="shared" si="23"/>
        <v>0</v>
      </c>
      <c r="CL10" s="231"/>
      <c r="CM10" s="231"/>
      <c r="CN10" s="231"/>
      <c r="CO10" s="231"/>
      <c r="CP10" s="231"/>
      <c r="CQ10" s="231"/>
      <c r="CR10" s="231"/>
      <c r="CS10" s="231"/>
      <c r="CT10" s="235">
        <v>1</v>
      </c>
      <c r="CU10" s="226">
        <v>21250</v>
      </c>
      <c r="CV10" s="224"/>
      <c r="CW10" s="224"/>
      <c r="CX10" s="224"/>
      <c r="CY10" s="224"/>
      <c r="CZ10" s="226">
        <v>1</v>
      </c>
      <c r="DA10" s="226">
        <v>21250</v>
      </c>
      <c r="DB10" s="224"/>
      <c r="DC10" s="224"/>
      <c r="DD10" s="224"/>
      <c r="DE10" s="224"/>
      <c r="DF10" s="224"/>
      <c r="DG10" s="224"/>
      <c r="DH10" s="224"/>
      <c r="DI10" s="307"/>
      <c r="DJ10" s="308">
        <f t="shared" si="24"/>
        <v>1</v>
      </c>
      <c r="DK10" s="308">
        <f t="shared" si="24"/>
        <v>21250</v>
      </c>
      <c r="DL10" s="110">
        <v>1</v>
      </c>
      <c r="DM10" s="110">
        <v>21250</v>
      </c>
      <c r="DN10" s="110"/>
      <c r="DO10" s="110"/>
      <c r="DP10" s="110"/>
      <c r="DQ10" s="309">
        <v>1</v>
      </c>
      <c r="DR10" s="310">
        <v>21250</v>
      </c>
      <c r="DS10" s="110"/>
      <c r="DT10" s="110"/>
      <c r="DU10" s="110"/>
      <c r="DV10" s="110"/>
      <c r="DW10" s="110"/>
    </row>
    <row r="11" spans="1:127" ht="89.25">
      <c r="A11" s="305">
        <v>4</v>
      </c>
      <c r="B11" s="234" t="s">
        <v>596</v>
      </c>
      <c r="C11" s="234" t="s">
        <v>597</v>
      </c>
      <c r="D11" s="234" t="s">
        <v>581</v>
      </c>
      <c r="E11" s="226">
        <v>25500</v>
      </c>
      <c r="F11" s="226">
        <v>20</v>
      </c>
      <c r="G11" s="226">
        <f t="shared" si="0"/>
        <v>200.8125</v>
      </c>
      <c r="H11" s="225">
        <f t="shared" si="2"/>
        <v>1475.8125</v>
      </c>
      <c r="I11" s="226" t="s">
        <v>598</v>
      </c>
      <c r="J11" s="226">
        <v>20</v>
      </c>
      <c r="K11" s="225">
        <f t="shared" si="1"/>
        <v>4016.25</v>
      </c>
      <c r="L11" s="225">
        <f t="shared" si="3"/>
        <v>29516.25</v>
      </c>
      <c r="M11" s="226">
        <f t="shared" si="4"/>
        <v>4428</v>
      </c>
      <c r="N11" s="226">
        <f t="shared" si="5"/>
        <v>3825</v>
      </c>
      <c r="O11" s="226">
        <f t="shared" si="5"/>
        <v>603</v>
      </c>
      <c r="P11" s="225">
        <f t="shared" si="6"/>
        <v>25088.25</v>
      </c>
      <c r="Q11" s="311" t="s">
        <v>599</v>
      </c>
      <c r="R11" s="311" t="s">
        <v>543</v>
      </c>
      <c r="S11" s="226">
        <v>1275</v>
      </c>
      <c r="T11" s="226">
        <v>201</v>
      </c>
      <c r="U11" s="237">
        <f t="shared" si="7"/>
        <v>1476</v>
      </c>
      <c r="V11" s="311" t="s">
        <v>544</v>
      </c>
      <c r="W11" s="226">
        <v>1275</v>
      </c>
      <c r="X11" s="226">
        <v>201</v>
      </c>
      <c r="Y11" s="237">
        <f t="shared" si="8"/>
        <v>1476</v>
      </c>
      <c r="Z11" s="226" t="s">
        <v>545</v>
      </c>
      <c r="AA11" s="226">
        <v>1275</v>
      </c>
      <c r="AB11" s="226">
        <v>201</v>
      </c>
      <c r="AC11" s="237">
        <f t="shared" si="9"/>
        <v>1476</v>
      </c>
      <c r="AD11" s="226"/>
      <c r="AE11" s="226"/>
      <c r="AF11" s="226"/>
      <c r="AG11" s="237">
        <f t="shared" si="10"/>
        <v>0</v>
      </c>
      <c r="AH11" s="231"/>
      <c r="AI11" s="231"/>
      <c r="AJ11" s="231"/>
      <c r="AK11" s="237">
        <f t="shared" si="11"/>
        <v>0</v>
      </c>
      <c r="AL11" s="231"/>
      <c r="AM11" s="231"/>
      <c r="AN11" s="231"/>
      <c r="AO11" s="237">
        <f t="shared" si="12"/>
        <v>0</v>
      </c>
      <c r="AP11" s="231"/>
      <c r="AQ11" s="231"/>
      <c r="AR11" s="231"/>
      <c r="AS11" s="237">
        <f t="shared" si="13"/>
        <v>0</v>
      </c>
      <c r="AT11" s="231"/>
      <c r="AU11" s="231"/>
      <c r="AV11" s="231"/>
      <c r="AW11" s="237">
        <f t="shared" si="14"/>
        <v>0</v>
      </c>
      <c r="AX11" s="231"/>
      <c r="AY11" s="231"/>
      <c r="AZ11" s="231"/>
      <c r="BA11" s="237">
        <f t="shared" si="15"/>
        <v>0</v>
      </c>
      <c r="BB11" s="231"/>
      <c r="BC11" s="231"/>
      <c r="BD11" s="231"/>
      <c r="BE11" s="237">
        <f t="shared" si="16"/>
        <v>0</v>
      </c>
      <c r="BF11" s="231"/>
      <c r="BG11" s="231"/>
      <c r="BH11" s="231"/>
      <c r="BI11" s="237">
        <f t="shared" si="17"/>
        <v>0</v>
      </c>
      <c r="BJ11" s="231"/>
      <c r="BK11" s="231"/>
      <c r="BL11" s="231"/>
      <c r="BM11" s="237">
        <f t="shared" si="25"/>
        <v>0</v>
      </c>
      <c r="BN11" s="231"/>
      <c r="BO11" s="231"/>
      <c r="BP11" s="231"/>
      <c r="BQ11" s="237">
        <f t="shared" si="18"/>
        <v>0</v>
      </c>
      <c r="BR11" s="231"/>
      <c r="BS11" s="231"/>
      <c r="BT11" s="231"/>
      <c r="BU11" s="237">
        <f t="shared" si="19"/>
        <v>0</v>
      </c>
      <c r="BV11" s="231"/>
      <c r="BW11" s="231"/>
      <c r="BX11" s="231"/>
      <c r="BY11" s="237">
        <f t="shared" si="20"/>
        <v>0</v>
      </c>
      <c r="BZ11" s="231"/>
      <c r="CA11" s="231"/>
      <c r="CB11" s="231"/>
      <c r="CC11" s="237">
        <f t="shared" si="21"/>
        <v>0</v>
      </c>
      <c r="CD11" s="231"/>
      <c r="CE11" s="231"/>
      <c r="CF11" s="231"/>
      <c r="CG11" s="237">
        <f t="shared" si="22"/>
        <v>0</v>
      </c>
      <c r="CH11" s="231"/>
      <c r="CI11" s="231"/>
      <c r="CJ11" s="231"/>
      <c r="CK11" s="231">
        <f t="shared" si="23"/>
        <v>0</v>
      </c>
      <c r="CL11" s="231"/>
      <c r="CM11" s="231"/>
      <c r="CN11" s="231"/>
      <c r="CO11" s="231"/>
      <c r="CP11" s="231"/>
      <c r="CQ11" s="231"/>
      <c r="CR11" s="231"/>
      <c r="CS11" s="231"/>
      <c r="CT11" s="235">
        <v>1</v>
      </c>
      <c r="CU11" s="226">
        <v>25500</v>
      </c>
      <c r="CV11" s="224"/>
      <c r="CW11" s="224"/>
      <c r="CX11" s="224"/>
      <c r="CY11" s="224"/>
      <c r="CZ11" s="226">
        <v>1</v>
      </c>
      <c r="DA11" s="226">
        <v>25500</v>
      </c>
      <c r="DB11" s="224"/>
      <c r="DC11" s="224"/>
      <c r="DD11" s="224"/>
      <c r="DE11" s="224"/>
      <c r="DF11" s="224"/>
      <c r="DG11" s="224"/>
      <c r="DH11" s="224"/>
      <c r="DI11" s="307"/>
      <c r="DJ11" s="308">
        <f t="shared" si="24"/>
        <v>1</v>
      </c>
      <c r="DK11" s="308">
        <f t="shared" si="24"/>
        <v>25500</v>
      </c>
      <c r="DL11" s="110">
        <v>1</v>
      </c>
      <c r="DM11" s="110">
        <v>25500</v>
      </c>
      <c r="DN11" s="110"/>
      <c r="DO11" s="110"/>
      <c r="DP11" s="110"/>
      <c r="DQ11" s="309">
        <v>1</v>
      </c>
      <c r="DR11" s="310">
        <v>25500</v>
      </c>
      <c r="DS11" s="110"/>
      <c r="DT11" s="110"/>
      <c r="DU11" s="110"/>
      <c r="DV11" s="110"/>
      <c r="DW11" s="110"/>
    </row>
    <row r="12" spans="1:127" ht="63.75">
      <c r="A12" s="305">
        <v>5</v>
      </c>
      <c r="B12" s="234" t="s">
        <v>600</v>
      </c>
      <c r="C12" s="234" t="s">
        <v>601</v>
      </c>
      <c r="D12" s="234" t="s">
        <v>602</v>
      </c>
      <c r="E12" s="226">
        <v>21250</v>
      </c>
      <c r="F12" s="226">
        <v>20</v>
      </c>
      <c r="G12" s="226">
        <f t="shared" si="0"/>
        <v>167.34375</v>
      </c>
      <c r="H12" s="225">
        <f t="shared" si="2"/>
        <v>1229.84375</v>
      </c>
      <c r="I12" s="226" t="s">
        <v>603</v>
      </c>
      <c r="J12" s="226">
        <v>20</v>
      </c>
      <c r="K12" s="225">
        <f t="shared" si="1"/>
        <v>3346.875</v>
      </c>
      <c r="L12" s="225">
        <f t="shared" si="3"/>
        <v>24596.875</v>
      </c>
      <c r="M12" s="226">
        <f t="shared" si="4"/>
        <v>12386</v>
      </c>
      <c r="N12" s="226">
        <f t="shared" si="5"/>
        <v>10706</v>
      </c>
      <c r="O12" s="226">
        <f t="shared" si="5"/>
        <v>1680</v>
      </c>
      <c r="P12" s="225">
        <f t="shared" si="6"/>
        <v>12210.875</v>
      </c>
      <c r="Q12" s="311" t="s">
        <v>583</v>
      </c>
      <c r="R12" s="311" t="s">
        <v>584</v>
      </c>
      <c r="S12" s="226">
        <v>1063</v>
      </c>
      <c r="T12" s="226">
        <v>168</v>
      </c>
      <c r="U12" s="237">
        <f t="shared" si="7"/>
        <v>1231</v>
      </c>
      <c r="V12" s="311" t="s">
        <v>542</v>
      </c>
      <c r="W12" s="226">
        <v>1063</v>
      </c>
      <c r="X12" s="226">
        <v>168</v>
      </c>
      <c r="Y12" s="237">
        <f t="shared" si="8"/>
        <v>1231</v>
      </c>
      <c r="Z12" s="311" t="s">
        <v>543</v>
      </c>
      <c r="AA12" s="226">
        <v>1063</v>
      </c>
      <c r="AB12" s="226">
        <v>168</v>
      </c>
      <c r="AC12" s="237">
        <f t="shared" si="9"/>
        <v>1231</v>
      </c>
      <c r="AD12" s="311" t="s">
        <v>544</v>
      </c>
      <c r="AE12" s="226">
        <v>1063</v>
      </c>
      <c r="AF12" s="226">
        <v>168</v>
      </c>
      <c r="AG12" s="237">
        <f t="shared" si="10"/>
        <v>1231</v>
      </c>
      <c r="AH12" s="231" t="s">
        <v>545</v>
      </c>
      <c r="AI12" s="231">
        <v>1063</v>
      </c>
      <c r="AJ12" s="231">
        <v>168</v>
      </c>
      <c r="AK12" s="237">
        <f t="shared" si="11"/>
        <v>1231</v>
      </c>
      <c r="AL12" s="231" t="s">
        <v>545</v>
      </c>
      <c r="AM12" s="231">
        <v>1063</v>
      </c>
      <c r="AN12" s="231">
        <v>168</v>
      </c>
      <c r="AO12" s="237">
        <f t="shared" si="12"/>
        <v>1231</v>
      </c>
      <c r="AP12" s="231" t="s">
        <v>604</v>
      </c>
      <c r="AQ12" s="231">
        <v>4328</v>
      </c>
      <c r="AR12" s="231">
        <v>672</v>
      </c>
      <c r="AS12" s="237">
        <f t="shared" si="13"/>
        <v>5000</v>
      </c>
      <c r="AT12" s="231"/>
      <c r="AU12" s="231"/>
      <c r="AV12" s="231"/>
      <c r="AW12" s="237">
        <f t="shared" si="14"/>
        <v>0</v>
      </c>
      <c r="AX12" s="231"/>
      <c r="AY12" s="231"/>
      <c r="AZ12" s="231"/>
      <c r="BA12" s="237">
        <f t="shared" si="15"/>
        <v>0</v>
      </c>
      <c r="BB12" s="231"/>
      <c r="BC12" s="231"/>
      <c r="BD12" s="231"/>
      <c r="BE12" s="237">
        <f t="shared" si="16"/>
        <v>0</v>
      </c>
      <c r="BF12" s="231"/>
      <c r="BG12" s="231"/>
      <c r="BH12" s="231"/>
      <c r="BI12" s="237">
        <f t="shared" si="17"/>
        <v>0</v>
      </c>
      <c r="BJ12" s="231"/>
      <c r="BK12" s="231"/>
      <c r="BL12" s="231"/>
      <c r="BM12" s="237">
        <f t="shared" si="25"/>
        <v>0</v>
      </c>
      <c r="BN12" s="231"/>
      <c r="BO12" s="231"/>
      <c r="BP12" s="231"/>
      <c r="BQ12" s="237">
        <f t="shared" si="18"/>
        <v>0</v>
      </c>
      <c r="BR12" s="231"/>
      <c r="BS12" s="231"/>
      <c r="BT12" s="231"/>
      <c r="BU12" s="237">
        <f t="shared" si="19"/>
        <v>0</v>
      </c>
      <c r="BV12" s="231"/>
      <c r="BW12" s="231"/>
      <c r="BX12" s="231"/>
      <c r="BY12" s="237">
        <f t="shared" si="20"/>
        <v>0</v>
      </c>
      <c r="BZ12" s="231"/>
      <c r="CA12" s="231"/>
      <c r="CB12" s="231"/>
      <c r="CC12" s="237">
        <f t="shared" si="21"/>
        <v>0</v>
      </c>
      <c r="CD12" s="231"/>
      <c r="CE12" s="231"/>
      <c r="CF12" s="231"/>
      <c r="CG12" s="237">
        <f t="shared" si="22"/>
        <v>0</v>
      </c>
      <c r="CH12" s="231"/>
      <c r="CI12" s="231"/>
      <c r="CJ12" s="231"/>
      <c r="CK12" s="231">
        <f t="shared" si="23"/>
        <v>0</v>
      </c>
      <c r="CL12" s="231"/>
      <c r="CM12" s="231"/>
      <c r="CN12" s="231"/>
      <c r="CO12" s="231"/>
      <c r="CP12" s="231"/>
      <c r="CQ12" s="231"/>
      <c r="CR12" s="231"/>
      <c r="CS12" s="231"/>
      <c r="CT12" s="235">
        <v>1</v>
      </c>
      <c r="CU12" s="226">
        <v>21250</v>
      </c>
      <c r="CV12" s="224"/>
      <c r="CW12" s="224"/>
      <c r="CX12" s="224"/>
      <c r="CY12" s="224"/>
      <c r="CZ12" s="226">
        <v>1</v>
      </c>
      <c r="DA12" s="226">
        <v>21250</v>
      </c>
      <c r="DB12" s="224"/>
      <c r="DC12" s="224"/>
      <c r="DD12" s="224"/>
      <c r="DE12" s="224"/>
      <c r="DF12" s="224"/>
      <c r="DG12" s="224"/>
      <c r="DH12" s="224"/>
      <c r="DI12" s="307"/>
      <c r="DJ12" s="308">
        <f t="shared" si="24"/>
        <v>1</v>
      </c>
      <c r="DK12" s="308">
        <f t="shared" si="24"/>
        <v>21250</v>
      </c>
      <c r="DL12" s="110">
        <v>1</v>
      </c>
      <c r="DM12" s="110">
        <v>21250</v>
      </c>
      <c r="DN12" s="110"/>
      <c r="DO12" s="110"/>
      <c r="DP12" s="110"/>
      <c r="DQ12" s="309">
        <v>1</v>
      </c>
      <c r="DR12" s="310">
        <v>21250</v>
      </c>
      <c r="DS12" s="110"/>
      <c r="DT12" s="110"/>
      <c r="DU12" s="110"/>
      <c r="DV12" s="110"/>
      <c r="DW12" s="110"/>
    </row>
    <row r="13" spans="1:127" ht="63.75">
      <c r="A13" s="305">
        <v>6</v>
      </c>
      <c r="B13" s="234" t="s">
        <v>605</v>
      </c>
      <c r="C13" s="234" t="s">
        <v>606</v>
      </c>
      <c r="D13" s="234" t="s">
        <v>607</v>
      </c>
      <c r="E13" s="226">
        <v>21250</v>
      </c>
      <c r="F13" s="226">
        <v>20</v>
      </c>
      <c r="G13" s="226">
        <f t="shared" si="0"/>
        <v>167.34375</v>
      </c>
      <c r="H13" s="225">
        <f t="shared" si="2"/>
        <v>1229.84375</v>
      </c>
      <c r="I13" s="226" t="s">
        <v>608</v>
      </c>
      <c r="J13" s="226">
        <v>20</v>
      </c>
      <c r="K13" s="225">
        <f t="shared" si="1"/>
        <v>3346.875</v>
      </c>
      <c r="L13" s="225">
        <f t="shared" si="3"/>
        <v>24596.875</v>
      </c>
      <c r="M13" s="226">
        <f t="shared" si="4"/>
        <v>12386</v>
      </c>
      <c r="N13" s="226">
        <f t="shared" si="5"/>
        <v>10706</v>
      </c>
      <c r="O13" s="226">
        <f t="shared" si="5"/>
        <v>1680</v>
      </c>
      <c r="P13" s="225">
        <f t="shared" si="6"/>
        <v>12210.875</v>
      </c>
      <c r="Q13" s="311" t="s">
        <v>583</v>
      </c>
      <c r="R13" s="311" t="s">
        <v>584</v>
      </c>
      <c r="S13" s="226">
        <v>1063</v>
      </c>
      <c r="T13" s="226">
        <v>168</v>
      </c>
      <c r="U13" s="237">
        <f t="shared" si="7"/>
        <v>1231</v>
      </c>
      <c r="V13" s="311" t="s">
        <v>542</v>
      </c>
      <c r="W13" s="226">
        <v>1063</v>
      </c>
      <c r="X13" s="226">
        <v>168</v>
      </c>
      <c r="Y13" s="237">
        <f t="shared" si="8"/>
        <v>1231</v>
      </c>
      <c r="Z13" s="311" t="s">
        <v>542</v>
      </c>
      <c r="AA13" s="226">
        <v>1063</v>
      </c>
      <c r="AB13" s="226">
        <v>168</v>
      </c>
      <c r="AC13" s="237">
        <f t="shared" si="9"/>
        <v>1231</v>
      </c>
      <c r="AD13" s="311" t="s">
        <v>543</v>
      </c>
      <c r="AE13" s="226">
        <v>1063</v>
      </c>
      <c r="AF13" s="226">
        <v>168</v>
      </c>
      <c r="AG13" s="237">
        <f t="shared" si="10"/>
        <v>1231</v>
      </c>
      <c r="AH13" s="231" t="s">
        <v>545</v>
      </c>
      <c r="AI13" s="231">
        <v>1063</v>
      </c>
      <c r="AJ13" s="231">
        <v>168</v>
      </c>
      <c r="AK13" s="237">
        <f t="shared" si="11"/>
        <v>1231</v>
      </c>
      <c r="AL13" s="249" t="s">
        <v>585</v>
      </c>
      <c r="AM13" s="231">
        <v>1063</v>
      </c>
      <c r="AN13" s="231">
        <v>168</v>
      </c>
      <c r="AO13" s="237">
        <f t="shared" si="12"/>
        <v>1231</v>
      </c>
      <c r="AP13" s="231" t="s">
        <v>588</v>
      </c>
      <c r="AQ13" s="231">
        <v>4328</v>
      </c>
      <c r="AR13" s="231">
        <v>672</v>
      </c>
      <c r="AS13" s="237">
        <f t="shared" si="13"/>
        <v>5000</v>
      </c>
      <c r="AT13" s="231"/>
      <c r="AU13" s="231"/>
      <c r="AV13" s="231"/>
      <c r="AW13" s="237">
        <f t="shared" si="14"/>
        <v>0</v>
      </c>
      <c r="AX13" s="231"/>
      <c r="AY13" s="231"/>
      <c r="AZ13" s="231"/>
      <c r="BA13" s="237">
        <f t="shared" si="15"/>
        <v>0</v>
      </c>
      <c r="BB13" s="231"/>
      <c r="BC13" s="231"/>
      <c r="BD13" s="231"/>
      <c r="BE13" s="237">
        <f t="shared" si="16"/>
        <v>0</v>
      </c>
      <c r="BF13" s="231"/>
      <c r="BG13" s="231"/>
      <c r="BH13" s="231"/>
      <c r="BI13" s="237">
        <f t="shared" si="17"/>
        <v>0</v>
      </c>
      <c r="BJ13" s="231"/>
      <c r="BK13" s="231"/>
      <c r="BL13" s="231"/>
      <c r="BM13" s="237">
        <f t="shared" si="25"/>
        <v>0</v>
      </c>
      <c r="BN13" s="231"/>
      <c r="BO13" s="231"/>
      <c r="BP13" s="231"/>
      <c r="BQ13" s="237">
        <f t="shared" si="18"/>
        <v>0</v>
      </c>
      <c r="BR13" s="231"/>
      <c r="BS13" s="231"/>
      <c r="BT13" s="231"/>
      <c r="BU13" s="237">
        <f t="shared" si="19"/>
        <v>0</v>
      </c>
      <c r="BV13" s="231"/>
      <c r="BW13" s="231"/>
      <c r="BX13" s="231"/>
      <c r="BY13" s="237">
        <f t="shared" si="20"/>
        <v>0</v>
      </c>
      <c r="BZ13" s="231"/>
      <c r="CA13" s="231"/>
      <c r="CB13" s="231"/>
      <c r="CC13" s="237">
        <f t="shared" si="21"/>
        <v>0</v>
      </c>
      <c r="CD13" s="231"/>
      <c r="CE13" s="231"/>
      <c r="CF13" s="231"/>
      <c r="CG13" s="237">
        <f t="shared" si="22"/>
        <v>0</v>
      </c>
      <c r="CH13" s="231"/>
      <c r="CI13" s="231"/>
      <c r="CJ13" s="231"/>
      <c r="CK13" s="231">
        <f t="shared" si="23"/>
        <v>0</v>
      </c>
      <c r="CL13" s="231"/>
      <c r="CM13" s="231"/>
      <c r="CN13" s="231"/>
      <c r="CO13" s="231"/>
      <c r="CP13" s="231"/>
      <c r="CQ13" s="231"/>
      <c r="CR13" s="231"/>
      <c r="CS13" s="231"/>
      <c r="CT13" s="235">
        <v>1</v>
      </c>
      <c r="CU13" s="226">
        <v>21250</v>
      </c>
      <c r="CV13" s="224"/>
      <c r="CW13" s="224"/>
      <c r="CX13" s="224"/>
      <c r="CY13" s="224"/>
      <c r="CZ13" s="226">
        <v>1</v>
      </c>
      <c r="DA13" s="226">
        <v>21250</v>
      </c>
      <c r="DB13" s="224"/>
      <c r="DC13" s="224"/>
      <c r="DD13" s="224"/>
      <c r="DE13" s="224"/>
      <c r="DF13" s="224"/>
      <c r="DG13" s="224"/>
      <c r="DH13" s="224"/>
      <c r="DI13" s="307"/>
      <c r="DJ13" s="308">
        <f t="shared" si="24"/>
        <v>1</v>
      </c>
      <c r="DK13" s="308">
        <f t="shared" si="24"/>
        <v>21250</v>
      </c>
      <c r="DL13" s="110">
        <v>1</v>
      </c>
      <c r="DM13" s="110">
        <v>21250</v>
      </c>
      <c r="DN13" s="110" t="s">
        <v>525</v>
      </c>
      <c r="DO13" s="110" t="s">
        <v>525</v>
      </c>
      <c r="DP13" s="110"/>
      <c r="DQ13" s="309">
        <v>1</v>
      </c>
      <c r="DR13" s="310">
        <v>21250</v>
      </c>
      <c r="DS13" s="110"/>
      <c r="DT13" s="110"/>
      <c r="DU13" s="110"/>
      <c r="DV13" s="110"/>
      <c r="DW13" s="110"/>
    </row>
    <row r="14" spans="1:127" ht="63.75">
      <c r="A14" s="305">
        <v>7</v>
      </c>
      <c r="B14" s="234" t="s">
        <v>609</v>
      </c>
      <c r="C14" s="234" t="s">
        <v>610</v>
      </c>
      <c r="D14" s="234" t="s">
        <v>611</v>
      </c>
      <c r="E14" s="226">
        <v>21250</v>
      </c>
      <c r="F14" s="226">
        <v>20</v>
      </c>
      <c r="G14" s="226">
        <f t="shared" si="0"/>
        <v>167.34375</v>
      </c>
      <c r="H14" s="225">
        <f t="shared" si="2"/>
        <v>1229.84375</v>
      </c>
      <c r="I14" s="226" t="s">
        <v>612</v>
      </c>
      <c r="J14" s="226">
        <v>20</v>
      </c>
      <c r="K14" s="225">
        <f t="shared" si="1"/>
        <v>3346.875</v>
      </c>
      <c r="L14" s="225">
        <f t="shared" si="3"/>
        <v>24596.875</v>
      </c>
      <c r="M14" s="226">
        <f t="shared" si="4"/>
        <v>22147</v>
      </c>
      <c r="N14" s="226">
        <f t="shared" si="5"/>
        <v>19134</v>
      </c>
      <c r="O14" s="226">
        <f t="shared" si="5"/>
        <v>3013</v>
      </c>
      <c r="P14" s="225">
        <f t="shared" si="6"/>
        <v>2449.875</v>
      </c>
      <c r="Q14" s="311" t="s">
        <v>613</v>
      </c>
      <c r="R14" s="311" t="s">
        <v>584</v>
      </c>
      <c r="S14" s="226">
        <v>1063</v>
      </c>
      <c r="T14" s="226">
        <v>168</v>
      </c>
      <c r="U14" s="237">
        <f t="shared" si="7"/>
        <v>1231</v>
      </c>
      <c r="V14" s="311" t="s">
        <v>541</v>
      </c>
      <c r="W14" s="226">
        <v>1063</v>
      </c>
      <c r="X14" s="226">
        <v>168</v>
      </c>
      <c r="Y14" s="237">
        <f t="shared" si="8"/>
        <v>1231</v>
      </c>
      <c r="Z14" s="311" t="s">
        <v>542</v>
      </c>
      <c r="AA14" s="226">
        <v>1063</v>
      </c>
      <c r="AB14" s="226">
        <v>168</v>
      </c>
      <c r="AC14" s="237">
        <f t="shared" si="9"/>
        <v>1231</v>
      </c>
      <c r="AD14" s="311" t="s">
        <v>543</v>
      </c>
      <c r="AE14" s="226">
        <v>1063</v>
      </c>
      <c r="AF14" s="226">
        <v>168</v>
      </c>
      <c r="AG14" s="237">
        <f t="shared" si="10"/>
        <v>1231</v>
      </c>
      <c r="AH14" s="249" t="s">
        <v>544</v>
      </c>
      <c r="AI14" s="231">
        <v>1063</v>
      </c>
      <c r="AJ14" s="231">
        <v>168</v>
      </c>
      <c r="AK14" s="237">
        <f t="shared" si="11"/>
        <v>1231</v>
      </c>
      <c r="AL14" s="231" t="s">
        <v>545</v>
      </c>
      <c r="AM14" s="231">
        <v>1063</v>
      </c>
      <c r="AN14" s="231">
        <v>168</v>
      </c>
      <c r="AO14" s="237">
        <f t="shared" si="12"/>
        <v>1231</v>
      </c>
      <c r="AP14" s="231" t="s">
        <v>545</v>
      </c>
      <c r="AQ14" s="231">
        <v>1063</v>
      </c>
      <c r="AR14" s="231">
        <v>168</v>
      </c>
      <c r="AS14" s="237">
        <f t="shared" si="13"/>
        <v>1231</v>
      </c>
      <c r="AT14" s="312" t="s">
        <v>585</v>
      </c>
      <c r="AU14" s="231">
        <v>1063</v>
      </c>
      <c r="AV14" s="231">
        <v>168</v>
      </c>
      <c r="AW14" s="237">
        <f t="shared" si="14"/>
        <v>1231</v>
      </c>
      <c r="AX14" s="249" t="s">
        <v>585</v>
      </c>
      <c r="AY14" s="231">
        <v>1063</v>
      </c>
      <c r="AZ14" s="231">
        <v>168</v>
      </c>
      <c r="BA14" s="237">
        <f t="shared" si="15"/>
        <v>1231</v>
      </c>
      <c r="BB14" s="250">
        <v>39511</v>
      </c>
      <c r="BC14" s="231">
        <v>1063</v>
      </c>
      <c r="BD14" s="231">
        <v>168</v>
      </c>
      <c r="BE14" s="237">
        <f t="shared" si="16"/>
        <v>1231</v>
      </c>
      <c r="BF14" s="250">
        <v>39697</v>
      </c>
      <c r="BG14" s="231">
        <v>1063</v>
      </c>
      <c r="BH14" s="231">
        <v>168</v>
      </c>
      <c r="BI14" s="237">
        <f t="shared" si="17"/>
        <v>1231</v>
      </c>
      <c r="BJ14" s="231" t="s">
        <v>614</v>
      </c>
      <c r="BK14" s="231">
        <v>1063</v>
      </c>
      <c r="BL14" s="231">
        <v>168</v>
      </c>
      <c r="BM14" s="237">
        <f t="shared" si="25"/>
        <v>1231</v>
      </c>
      <c r="BN14" s="249" t="s">
        <v>547</v>
      </c>
      <c r="BO14" s="231">
        <v>1063</v>
      </c>
      <c r="BP14" s="231">
        <v>168</v>
      </c>
      <c r="BQ14" s="237">
        <f t="shared" si="18"/>
        <v>1231</v>
      </c>
      <c r="BR14" s="249" t="s">
        <v>547</v>
      </c>
      <c r="BS14" s="231">
        <v>1063</v>
      </c>
      <c r="BT14" s="231">
        <v>168</v>
      </c>
      <c r="BU14" s="237">
        <f t="shared" si="19"/>
        <v>1231</v>
      </c>
      <c r="BV14" s="250">
        <v>39847</v>
      </c>
      <c r="BW14" s="231">
        <v>1063</v>
      </c>
      <c r="BX14" s="231">
        <v>168</v>
      </c>
      <c r="BY14" s="237">
        <f t="shared" si="20"/>
        <v>1231</v>
      </c>
      <c r="BZ14" s="231" t="s">
        <v>604</v>
      </c>
      <c r="CA14" s="231">
        <v>1063</v>
      </c>
      <c r="CB14" s="231">
        <v>168</v>
      </c>
      <c r="CC14" s="237">
        <f t="shared" si="21"/>
        <v>1231</v>
      </c>
      <c r="CD14" s="231" t="s">
        <v>588</v>
      </c>
      <c r="CE14" s="231">
        <v>1063</v>
      </c>
      <c r="CF14" s="231">
        <v>168</v>
      </c>
      <c r="CG14" s="237">
        <f t="shared" si="22"/>
        <v>1231</v>
      </c>
      <c r="CH14" s="231" t="s">
        <v>532</v>
      </c>
      <c r="CI14" s="231">
        <v>1063</v>
      </c>
      <c r="CJ14" s="231">
        <v>157</v>
      </c>
      <c r="CK14" s="231">
        <f t="shared" si="23"/>
        <v>1220</v>
      </c>
      <c r="CL14" s="231"/>
      <c r="CM14" s="231"/>
      <c r="CN14" s="231"/>
      <c r="CO14" s="231"/>
      <c r="CP14" s="231"/>
      <c r="CQ14" s="231"/>
      <c r="CR14" s="231"/>
      <c r="CS14" s="231"/>
      <c r="CT14" s="235">
        <v>1</v>
      </c>
      <c r="CU14" s="226">
        <v>21250</v>
      </c>
      <c r="CV14" s="224"/>
      <c r="CW14" s="224"/>
      <c r="CX14" s="224"/>
      <c r="CY14" s="224"/>
      <c r="CZ14" s="226">
        <v>1</v>
      </c>
      <c r="DA14" s="226">
        <v>21250</v>
      </c>
      <c r="DB14" s="224"/>
      <c r="DC14" s="224"/>
      <c r="DD14" s="224"/>
      <c r="DE14" s="224"/>
      <c r="DF14" s="224"/>
      <c r="DG14" s="224"/>
      <c r="DH14" s="224"/>
      <c r="DI14" s="307"/>
      <c r="DJ14" s="308">
        <f t="shared" si="24"/>
        <v>1</v>
      </c>
      <c r="DK14" s="308">
        <f t="shared" si="24"/>
        <v>21250</v>
      </c>
      <c r="DL14" s="110">
        <v>1</v>
      </c>
      <c r="DM14" s="110">
        <v>21250</v>
      </c>
      <c r="DN14" s="110"/>
      <c r="DO14" s="110"/>
      <c r="DP14" s="110"/>
      <c r="DQ14" s="309">
        <v>1</v>
      </c>
      <c r="DR14" s="310">
        <v>21250</v>
      </c>
      <c r="DS14" s="110"/>
      <c r="DT14" s="110"/>
      <c r="DU14" s="110"/>
      <c r="DV14" s="110"/>
      <c r="DW14" s="110"/>
    </row>
    <row r="15" spans="1:127" ht="63.75">
      <c r="A15" s="305">
        <v>8</v>
      </c>
      <c r="B15" s="234" t="s">
        <v>615</v>
      </c>
      <c r="C15" s="234" t="s">
        <v>616</v>
      </c>
      <c r="D15" s="234" t="s">
        <v>617</v>
      </c>
      <c r="E15" s="226">
        <v>21250</v>
      </c>
      <c r="F15" s="226">
        <v>20</v>
      </c>
      <c r="G15" s="226">
        <f t="shared" si="0"/>
        <v>167.34375</v>
      </c>
      <c r="H15" s="225">
        <f t="shared" si="2"/>
        <v>1229.84375</v>
      </c>
      <c r="I15" s="226" t="s">
        <v>618</v>
      </c>
      <c r="J15" s="226">
        <v>20</v>
      </c>
      <c r="K15" s="225">
        <f t="shared" si="1"/>
        <v>3346.875</v>
      </c>
      <c r="L15" s="225">
        <f t="shared" si="3"/>
        <v>24596.875</v>
      </c>
      <c r="M15" s="226">
        <f t="shared" si="4"/>
        <v>22158</v>
      </c>
      <c r="N15" s="226">
        <f t="shared" si="5"/>
        <v>19134</v>
      </c>
      <c r="O15" s="226">
        <f t="shared" si="5"/>
        <v>3024</v>
      </c>
      <c r="P15" s="225">
        <f t="shared" si="6"/>
        <v>2438.875</v>
      </c>
      <c r="Q15" s="236" t="s">
        <v>599</v>
      </c>
      <c r="R15" s="311" t="s">
        <v>584</v>
      </c>
      <c r="S15" s="226">
        <v>1063</v>
      </c>
      <c r="T15" s="226">
        <v>168</v>
      </c>
      <c r="U15" s="237">
        <f t="shared" si="7"/>
        <v>1231</v>
      </c>
      <c r="V15" s="311" t="s">
        <v>541</v>
      </c>
      <c r="W15" s="226">
        <v>1063</v>
      </c>
      <c r="X15" s="226">
        <v>168</v>
      </c>
      <c r="Y15" s="237">
        <f t="shared" si="8"/>
        <v>1231</v>
      </c>
      <c r="Z15" s="311" t="s">
        <v>542</v>
      </c>
      <c r="AA15" s="226">
        <v>1063</v>
      </c>
      <c r="AB15" s="226">
        <v>168</v>
      </c>
      <c r="AC15" s="237">
        <f t="shared" si="9"/>
        <v>1231</v>
      </c>
      <c r="AD15" s="311" t="s">
        <v>543</v>
      </c>
      <c r="AE15" s="226">
        <v>1063</v>
      </c>
      <c r="AF15" s="226">
        <v>168</v>
      </c>
      <c r="AG15" s="237">
        <f t="shared" si="10"/>
        <v>1231</v>
      </c>
      <c r="AH15" s="249" t="s">
        <v>544</v>
      </c>
      <c r="AI15" s="231">
        <v>1063</v>
      </c>
      <c r="AJ15" s="231">
        <v>168</v>
      </c>
      <c r="AK15" s="237">
        <f t="shared" si="11"/>
        <v>1231</v>
      </c>
      <c r="AL15" s="231" t="s">
        <v>545</v>
      </c>
      <c r="AM15" s="231">
        <v>1063</v>
      </c>
      <c r="AN15" s="231">
        <v>168</v>
      </c>
      <c r="AO15" s="237">
        <f t="shared" si="12"/>
        <v>1231</v>
      </c>
      <c r="AP15" s="231" t="s">
        <v>545</v>
      </c>
      <c r="AQ15" s="231">
        <v>1063</v>
      </c>
      <c r="AR15" s="231">
        <v>168</v>
      </c>
      <c r="AS15" s="237">
        <f t="shared" si="13"/>
        <v>1231</v>
      </c>
      <c r="AT15" s="249" t="s">
        <v>585</v>
      </c>
      <c r="AU15" s="231">
        <v>1063</v>
      </c>
      <c r="AV15" s="231">
        <v>168</v>
      </c>
      <c r="AW15" s="237">
        <f t="shared" si="14"/>
        <v>1231</v>
      </c>
      <c r="AX15" s="249" t="s">
        <v>585</v>
      </c>
      <c r="AY15" s="231">
        <v>1063</v>
      </c>
      <c r="AZ15" s="231">
        <v>168</v>
      </c>
      <c r="BA15" s="237">
        <f t="shared" si="15"/>
        <v>1231</v>
      </c>
      <c r="BB15" s="250">
        <v>39511</v>
      </c>
      <c r="BC15" s="231">
        <v>1063</v>
      </c>
      <c r="BD15" s="231">
        <v>168</v>
      </c>
      <c r="BE15" s="237">
        <f t="shared" si="16"/>
        <v>1231</v>
      </c>
      <c r="BF15" s="250">
        <v>39697</v>
      </c>
      <c r="BG15" s="231">
        <v>1063</v>
      </c>
      <c r="BH15" s="231">
        <v>168</v>
      </c>
      <c r="BI15" s="237">
        <f t="shared" si="17"/>
        <v>1231</v>
      </c>
      <c r="BJ15" s="231" t="s">
        <v>546</v>
      </c>
      <c r="BK15" s="231">
        <v>1063</v>
      </c>
      <c r="BL15" s="231">
        <v>168</v>
      </c>
      <c r="BM15" s="237">
        <f>SUM(BK15:BL15)</f>
        <v>1231</v>
      </c>
      <c r="BN15" s="249" t="s">
        <v>547</v>
      </c>
      <c r="BO15" s="231">
        <v>1063</v>
      </c>
      <c r="BP15" s="231">
        <v>168</v>
      </c>
      <c r="BQ15" s="237">
        <f t="shared" si="18"/>
        <v>1231</v>
      </c>
      <c r="BR15" s="249" t="s">
        <v>547</v>
      </c>
      <c r="BS15" s="231">
        <v>1063</v>
      </c>
      <c r="BT15" s="231">
        <v>168</v>
      </c>
      <c r="BU15" s="237">
        <f t="shared" si="19"/>
        <v>1231</v>
      </c>
      <c r="BV15" s="250">
        <v>39847</v>
      </c>
      <c r="BW15" s="231">
        <v>1063</v>
      </c>
      <c r="BX15" s="231">
        <v>168</v>
      </c>
      <c r="BY15" s="237">
        <f t="shared" si="20"/>
        <v>1231</v>
      </c>
      <c r="BZ15" s="231" t="s">
        <v>604</v>
      </c>
      <c r="CA15" s="231">
        <v>1063</v>
      </c>
      <c r="CB15" s="231">
        <v>168</v>
      </c>
      <c r="CC15" s="237">
        <f t="shared" si="21"/>
        <v>1231</v>
      </c>
      <c r="CD15" s="231" t="s">
        <v>588</v>
      </c>
      <c r="CE15" s="231">
        <v>1063</v>
      </c>
      <c r="CF15" s="231">
        <v>168</v>
      </c>
      <c r="CG15" s="237">
        <f t="shared" si="22"/>
        <v>1231</v>
      </c>
      <c r="CH15" s="231" t="s">
        <v>532</v>
      </c>
      <c r="CI15" s="231">
        <v>1063</v>
      </c>
      <c r="CJ15" s="231">
        <v>168</v>
      </c>
      <c r="CK15" s="231">
        <f>SUM(CI15:CJ15)</f>
        <v>1231</v>
      </c>
      <c r="CL15" s="231"/>
      <c r="CM15" s="231"/>
      <c r="CN15" s="231"/>
      <c r="CO15" s="231"/>
      <c r="CP15" s="231"/>
      <c r="CQ15" s="231"/>
      <c r="CR15" s="231"/>
      <c r="CS15" s="231"/>
      <c r="CT15" s="235">
        <v>1</v>
      </c>
      <c r="CU15" s="226">
        <v>21250</v>
      </c>
      <c r="CV15" s="224"/>
      <c r="CW15" s="224"/>
      <c r="CX15" s="224"/>
      <c r="CY15" s="224"/>
      <c r="CZ15" s="226">
        <v>1</v>
      </c>
      <c r="DA15" s="226">
        <v>21250</v>
      </c>
      <c r="DB15" s="224"/>
      <c r="DC15" s="224"/>
      <c r="DD15" s="224"/>
      <c r="DE15" s="224"/>
      <c r="DF15" s="224"/>
      <c r="DG15" s="224"/>
      <c r="DH15" s="224"/>
      <c r="DI15" s="307"/>
      <c r="DJ15" s="308">
        <f t="shared" si="24"/>
        <v>1</v>
      </c>
      <c r="DK15" s="308">
        <f t="shared" si="24"/>
        <v>21250</v>
      </c>
      <c r="DL15" s="110">
        <v>1</v>
      </c>
      <c r="DM15" s="110">
        <v>21250</v>
      </c>
      <c r="DN15" s="110"/>
      <c r="DO15" s="110"/>
      <c r="DP15" s="110"/>
      <c r="DQ15" s="309">
        <v>1</v>
      </c>
      <c r="DR15" s="310">
        <v>21250</v>
      </c>
      <c r="DS15" s="110"/>
      <c r="DT15" s="110"/>
      <c r="DU15" s="110"/>
      <c r="DV15" s="110"/>
      <c r="DW15" s="110"/>
    </row>
    <row r="16" spans="1:127" ht="76.5">
      <c r="A16" s="305">
        <v>9</v>
      </c>
      <c r="B16" s="234" t="s">
        <v>619</v>
      </c>
      <c r="C16" s="234" t="s">
        <v>620</v>
      </c>
      <c r="D16" s="234" t="s">
        <v>621</v>
      </c>
      <c r="E16" s="226">
        <v>21250</v>
      </c>
      <c r="F16" s="226">
        <v>20</v>
      </c>
      <c r="G16" s="226">
        <f t="shared" si="0"/>
        <v>167.34375</v>
      </c>
      <c r="H16" s="225">
        <f t="shared" si="2"/>
        <v>1229.84375</v>
      </c>
      <c r="I16" s="226" t="s">
        <v>622</v>
      </c>
      <c r="J16" s="226">
        <v>20</v>
      </c>
      <c r="K16" s="225">
        <f t="shared" si="1"/>
        <v>3346.875</v>
      </c>
      <c r="L16" s="225">
        <f t="shared" si="3"/>
        <v>24596.875</v>
      </c>
      <c r="M16" s="226">
        <f t="shared" si="4"/>
        <v>9848</v>
      </c>
      <c r="N16" s="226">
        <f t="shared" si="5"/>
        <v>8504</v>
      </c>
      <c r="O16" s="226">
        <f t="shared" si="5"/>
        <v>1344</v>
      </c>
      <c r="P16" s="225">
        <f t="shared" si="6"/>
        <v>14748.875</v>
      </c>
      <c r="Q16" s="311" t="s">
        <v>613</v>
      </c>
      <c r="R16" s="311" t="s">
        <v>592</v>
      </c>
      <c r="S16" s="226">
        <v>1063</v>
      </c>
      <c r="T16" s="226">
        <v>168</v>
      </c>
      <c r="U16" s="237">
        <f t="shared" si="7"/>
        <v>1231</v>
      </c>
      <c r="V16" s="311" t="s">
        <v>542</v>
      </c>
      <c r="W16" s="226">
        <v>1063</v>
      </c>
      <c r="X16" s="226">
        <v>168</v>
      </c>
      <c r="Y16" s="237">
        <f t="shared" si="8"/>
        <v>1231</v>
      </c>
      <c r="Z16" s="311" t="s">
        <v>542</v>
      </c>
      <c r="AA16" s="226">
        <v>1063</v>
      </c>
      <c r="AB16" s="226">
        <v>168</v>
      </c>
      <c r="AC16" s="237">
        <f t="shared" si="9"/>
        <v>1231</v>
      </c>
      <c r="AD16" s="311" t="s">
        <v>543</v>
      </c>
      <c r="AE16" s="226">
        <v>1063</v>
      </c>
      <c r="AF16" s="226">
        <v>168</v>
      </c>
      <c r="AG16" s="237">
        <f t="shared" si="10"/>
        <v>1231</v>
      </c>
      <c r="AH16" s="249" t="s">
        <v>544</v>
      </c>
      <c r="AI16" s="231">
        <v>1063</v>
      </c>
      <c r="AJ16" s="231">
        <v>168</v>
      </c>
      <c r="AK16" s="237">
        <f t="shared" si="11"/>
        <v>1231</v>
      </c>
      <c r="AL16" s="249" t="s">
        <v>544</v>
      </c>
      <c r="AM16" s="231">
        <v>1063</v>
      </c>
      <c r="AN16" s="231">
        <v>168</v>
      </c>
      <c r="AO16" s="237">
        <f t="shared" si="12"/>
        <v>1231</v>
      </c>
      <c r="AP16" s="249" t="s">
        <v>585</v>
      </c>
      <c r="AQ16" s="231">
        <v>1063</v>
      </c>
      <c r="AR16" s="231">
        <v>168</v>
      </c>
      <c r="AS16" s="237">
        <f t="shared" si="13"/>
        <v>1231</v>
      </c>
      <c r="AT16" s="249" t="s">
        <v>547</v>
      </c>
      <c r="AU16" s="231">
        <v>1063</v>
      </c>
      <c r="AV16" s="231">
        <v>168</v>
      </c>
      <c r="AW16" s="237">
        <f t="shared" si="14"/>
        <v>1231</v>
      </c>
      <c r="AX16" s="231"/>
      <c r="AY16" s="231"/>
      <c r="AZ16" s="231"/>
      <c r="BA16" s="237">
        <f t="shared" si="15"/>
        <v>0</v>
      </c>
      <c r="BB16" s="231"/>
      <c r="BC16" s="231"/>
      <c r="BD16" s="231"/>
      <c r="BE16" s="237">
        <f t="shared" si="16"/>
        <v>0</v>
      </c>
      <c r="BF16" s="231"/>
      <c r="BG16" s="231"/>
      <c r="BH16" s="231"/>
      <c r="BI16" s="237">
        <f t="shared" si="17"/>
        <v>0</v>
      </c>
      <c r="BJ16" s="231"/>
      <c r="BK16" s="231"/>
      <c r="BL16" s="231"/>
      <c r="BM16" s="237">
        <f t="shared" ref="BM16:BM32" si="26">SUM(BK16:BL16)</f>
        <v>0</v>
      </c>
      <c r="BN16" s="231"/>
      <c r="BO16" s="231"/>
      <c r="BP16" s="231"/>
      <c r="BQ16" s="237">
        <f t="shared" si="18"/>
        <v>0</v>
      </c>
      <c r="BR16" s="231"/>
      <c r="BS16" s="231"/>
      <c r="BT16" s="231"/>
      <c r="BU16" s="237">
        <f t="shared" si="19"/>
        <v>0</v>
      </c>
      <c r="BV16" s="231"/>
      <c r="BW16" s="231"/>
      <c r="BX16" s="231"/>
      <c r="BY16" s="237">
        <f t="shared" si="20"/>
        <v>0</v>
      </c>
      <c r="BZ16" s="231"/>
      <c r="CA16" s="231"/>
      <c r="CB16" s="231"/>
      <c r="CC16" s="237">
        <f t="shared" si="21"/>
        <v>0</v>
      </c>
      <c r="CD16" s="231"/>
      <c r="CE16" s="231"/>
      <c r="CF16" s="231"/>
      <c r="CG16" s="237">
        <f t="shared" si="22"/>
        <v>0</v>
      </c>
      <c r="CH16" s="231"/>
      <c r="CI16" s="231"/>
      <c r="CJ16" s="231"/>
      <c r="CK16" s="231">
        <f t="shared" ref="CK16:CK32" si="27">SUM(CI16:CJ16)</f>
        <v>0</v>
      </c>
      <c r="CL16" s="231"/>
      <c r="CM16" s="231"/>
      <c r="CN16" s="231"/>
      <c r="CO16" s="231"/>
      <c r="CP16" s="231"/>
      <c r="CQ16" s="231"/>
      <c r="CR16" s="231"/>
      <c r="CS16" s="231"/>
      <c r="CT16" s="235">
        <v>1</v>
      </c>
      <c r="CU16" s="226">
        <v>21250</v>
      </c>
      <c r="CV16" s="224"/>
      <c r="CW16" s="224"/>
      <c r="CX16" s="224"/>
      <c r="CY16" s="224"/>
      <c r="CZ16" s="224"/>
      <c r="DA16" s="224"/>
      <c r="DB16" s="224">
        <v>1</v>
      </c>
      <c r="DC16" s="224">
        <v>21250</v>
      </c>
      <c r="DD16" s="224"/>
      <c r="DE16" s="224"/>
      <c r="DF16" s="224"/>
      <c r="DG16" s="224"/>
      <c r="DH16" s="224"/>
      <c r="DI16" s="307"/>
      <c r="DJ16" s="308">
        <f t="shared" si="24"/>
        <v>1</v>
      </c>
      <c r="DK16" s="308">
        <f t="shared" si="24"/>
        <v>21250</v>
      </c>
      <c r="DL16" s="110">
        <v>1</v>
      </c>
      <c r="DM16" s="110">
        <v>21250</v>
      </c>
      <c r="DN16" s="110"/>
      <c r="DO16" s="110"/>
      <c r="DP16" s="110"/>
      <c r="DQ16" s="309">
        <v>1</v>
      </c>
      <c r="DR16" s="310">
        <v>21250</v>
      </c>
      <c r="DS16" s="110"/>
      <c r="DT16" s="110"/>
      <c r="DU16" s="110"/>
      <c r="DV16" s="110"/>
      <c r="DW16" s="110"/>
    </row>
    <row r="17" spans="1:127" ht="89.25">
      <c r="A17" s="305">
        <v>10</v>
      </c>
      <c r="B17" s="234" t="s">
        <v>623</v>
      </c>
      <c r="C17" s="234" t="s">
        <v>624</v>
      </c>
      <c r="D17" s="234" t="s">
        <v>625</v>
      </c>
      <c r="E17" s="226">
        <v>21250</v>
      </c>
      <c r="F17" s="226">
        <v>20</v>
      </c>
      <c r="G17" s="226">
        <f t="shared" si="0"/>
        <v>167.34375</v>
      </c>
      <c r="H17" s="225">
        <f t="shared" si="2"/>
        <v>1229.84375</v>
      </c>
      <c r="I17" s="226" t="s">
        <v>626</v>
      </c>
      <c r="J17" s="226">
        <v>20</v>
      </c>
      <c r="K17" s="225">
        <f t="shared" si="1"/>
        <v>3346.875</v>
      </c>
      <c r="L17" s="225">
        <f t="shared" si="3"/>
        <v>24596.875</v>
      </c>
      <c r="M17" s="226">
        <f t="shared" si="4"/>
        <v>7386</v>
      </c>
      <c r="N17" s="226">
        <f t="shared" si="5"/>
        <v>6378</v>
      </c>
      <c r="O17" s="226">
        <f t="shared" si="5"/>
        <v>1008</v>
      </c>
      <c r="P17" s="225">
        <f t="shared" si="6"/>
        <v>17210.875</v>
      </c>
      <c r="Q17" s="311" t="s">
        <v>613</v>
      </c>
      <c r="R17" s="311" t="s">
        <v>584</v>
      </c>
      <c r="S17" s="226">
        <v>1063</v>
      </c>
      <c r="T17" s="226">
        <v>168</v>
      </c>
      <c r="U17" s="237">
        <f t="shared" si="7"/>
        <v>1231</v>
      </c>
      <c r="V17" s="311" t="s">
        <v>542</v>
      </c>
      <c r="W17" s="226">
        <v>1063</v>
      </c>
      <c r="X17" s="226">
        <v>168</v>
      </c>
      <c r="Y17" s="237">
        <f t="shared" si="8"/>
        <v>1231</v>
      </c>
      <c r="Z17" s="311" t="s">
        <v>543</v>
      </c>
      <c r="AA17" s="226">
        <v>1063</v>
      </c>
      <c r="AB17" s="226">
        <v>168</v>
      </c>
      <c r="AC17" s="237">
        <f t="shared" si="9"/>
        <v>1231</v>
      </c>
      <c r="AD17" s="311" t="s">
        <v>544</v>
      </c>
      <c r="AE17" s="226">
        <v>1063</v>
      </c>
      <c r="AF17" s="226">
        <v>168</v>
      </c>
      <c r="AG17" s="237">
        <f t="shared" si="10"/>
        <v>1231</v>
      </c>
      <c r="AH17" s="231" t="s">
        <v>545</v>
      </c>
      <c r="AI17" s="231">
        <v>1063</v>
      </c>
      <c r="AJ17" s="231">
        <v>168</v>
      </c>
      <c r="AK17" s="237">
        <f t="shared" si="11"/>
        <v>1231</v>
      </c>
      <c r="AL17" s="231" t="s">
        <v>545</v>
      </c>
      <c r="AM17" s="231">
        <v>1063</v>
      </c>
      <c r="AN17" s="231">
        <v>168</v>
      </c>
      <c r="AO17" s="237">
        <f t="shared" si="12"/>
        <v>1231</v>
      </c>
      <c r="AP17" s="231"/>
      <c r="AQ17" s="231"/>
      <c r="AR17" s="231"/>
      <c r="AS17" s="237">
        <f t="shared" si="13"/>
        <v>0</v>
      </c>
      <c r="AT17" s="231"/>
      <c r="AU17" s="231"/>
      <c r="AV17" s="231"/>
      <c r="AW17" s="237">
        <f t="shared" si="14"/>
        <v>0</v>
      </c>
      <c r="AX17" s="231"/>
      <c r="AY17" s="231"/>
      <c r="AZ17" s="231"/>
      <c r="BA17" s="237">
        <f t="shared" si="15"/>
        <v>0</v>
      </c>
      <c r="BB17" s="231"/>
      <c r="BC17" s="231"/>
      <c r="BD17" s="231"/>
      <c r="BE17" s="237">
        <f t="shared" si="16"/>
        <v>0</v>
      </c>
      <c r="BF17" s="231"/>
      <c r="BG17" s="231"/>
      <c r="BH17" s="231"/>
      <c r="BI17" s="237">
        <f t="shared" si="17"/>
        <v>0</v>
      </c>
      <c r="BJ17" s="231"/>
      <c r="BK17" s="231"/>
      <c r="BL17" s="231"/>
      <c r="BM17" s="237">
        <f t="shared" si="26"/>
        <v>0</v>
      </c>
      <c r="BN17" s="231"/>
      <c r="BO17" s="231"/>
      <c r="BP17" s="231"/>
      <c r="BQ17" s="237">
        <f t="shared" si="18"/>
        <v>0</v>
      </c>
      <c r="BR17" s="231"/>
      <c r="BS17" s="231"/>
      <c r="BT17" s="231"/>
      <c r="BU17" s="237">
        <f t="shared" si="19"/>
        <v>0</v>
      </c>
      <c r="BV17" s="231"/>
      <c r="BW17" s="231"/>
      <c r="BX17" s="231"/>
      <c r="BY17" s="237">
        <f t="shared" si="20"/>
        <v>0</v>
      </c>
      <c r="BZ17" s="231"/>
      <c r="CA17" s="231"/>
      <c r="CB17" s="231"/>
      <c r="CC17" s="237">
        <f t="shared" si="21"/>
        <v>0</v>
      </c>
      <c r="CD17" s="231"/>
      <c r="CE17" s="231"/>
      <c r="CF17" s="231"/>
      <c r="CG17" s="237">
        <f t="shared" si="22"/>
        <v>0</v>
      </c>
      <c r="CH17" s="231"/>
      <c r="CI17" s="231"/>
      <c r="CJ17" s="231"/>
      <c r="CK17" s="231">
        <f t="shared" si="27"/>
        <v>0</v>
      </c>
      <c r="CL17" s="231"/>
      <c r="CM17" s="231"/>
      <c r="CN17" s="231"/>
      <c r="CO17" s="231"/>
      <c r="CP17" s="231"/>
      <c r="CQ17" s="231"/>
      <c r="CR17" s="231"/>
      <c r="CS17" s="231"/>
      <c r="CT17" s="235">
        <v>1</v>
      </c>
      <c r="CU17" s="226">
        <v>21250</v>
      </c>
      <c r="CV17" s="224"/>
      <c r="CW17" s="224"/>
      <c r="CX17" s="224"/>
      <c r="CY17" s="224"/>
      <c r="CZ17" s="226">
        <v>1</v>
      </c>
      <c r="DA17" s="226">
        <v>21250</v>
      </c>
      <c r="DB17" s="224"/>
      <c r="DC17" s="224"/>
      <c r="DD17" s="224"/>
      <c r="DE17" s="224"/>
      <c r="DF17" s="224"/>
      <c r="DG17" s="224"/>
      <c r="DH17" s="224"/>
      <c r="DI17" s="307"/>
      <c r="DJ17" s="308">
        <f t="shared" si="24"/>
        <v>1</v>
      </c>
      <c r="DK17" s="308">
        <f t="shared" si="24"/>
        <v>21250</v>
      </c>
      <c r="DL17" s="110">
        <v>1</v>
      </c>
      <c r="DM17" s="110">
        <v>21250</v>
      </c>
      <c r="DN17" s="110"/>
      <c r="DO17" s="110"/>
      <c r="DP17" s="110"/>
      <c r="DQ17" s="309">
        <v>1</v>
      </c>
      <c r="DR17" s="310">
        <v>21250</v>
      </c>
      <c r="DS17" s="110"/>
      <c r="DT17" s="110"/>
      <c r="DU17" s="110"/>
      <c r="DV17" s="110"/>
      <c r="DW17" s="110"/>
    </row>
    <row r="18" spans="1:127" ht="89.25">
      <c r="A18" s="305">
        <v>11</v>
      </c>
      <c r="B18" s="234" t="s">
        <v>627</v>
      </c>
      <c r="C18" s="234" t="s">
        <v>628</v>
      </c>
      <c r="D18" s="234" t="s">
        <v>629</v>
      </c>
      <c r="E18" s="226">
        <v>21250</v>
      </c>
      <c r="F18" s="226">
        <v>20</v>
      </c>
      <c r="G18" s="226">
        <f t="shared" si="0"/>
        <v>167.34375</v>
      </c>
      <c r="H18" s="225">
        <f t="shared" si="2"/>
        <v>1229.84375</v>
      </c>
      <c r="I18" s="226" t="s">
        <v>630</v>
      </c>
      <c r="J18" s="226">
        <v>20</v>
      </c>
      <c r="K18" s="225">
        <f t="shared" si="1"/>
        <v>3346.875</v>
      </c>
      <c r="L18" s="225">
        <f t="shared" si="3"/>
        <v>24596.875</v>
      </c>
      <c r="M18" s="226">
        <f t="shared" si="4"/>
        <v>7386</v>
      </c>
      <c r="N18" s="226">
        <f t="shared" si="5"/>
        <v>6378</v>
      </c>
      <c r="O18" s="226">
        <f t="shared" si="5"/>
        <v>1008</v>
      </c>
      <c r="P18" s="225">
        <f t="shared" si="6"/>
        <v>17210.875</v>
      </c>
      <c r="Q18" s="311" t="s">
        <v>613</v>
      </c>
      <c r="R18" s="311" t="s">
        <v>584</v>
      </c>
      <c r="S18" s="226">
        <v>1063</v>
      </c>
      <c r="T18" s="226">
        <v>168</v>
      </c>
      <c r="U18" s="237">
        <f t="shared" si="7"/>
        <v>1231</v>
      </c>
      <c r="V18" s="311" t="s">
        <v>542</v>
      </c>
      <c r="W18" s="226">
        <v>1063</v>
      </c>
      <c r="X18" s="226">
        <v>168</v>
      </c>
      <c r="Y18" s="237">
        <f t="shared" si="8"/>
        <v>1231</v>
      </c>
      <c r="Z18" s="311" t="s">
        <v>543</v>
      </c>
      <c r="AA18" s="226">
        <v>1063</v>
      </c>
      <c r="AB18" s="226">
        <v>168</v>
      </c>
      <c r="AC18" s="237">
        <f t="shared" si="9"/>
        <v>1231</v>
      </c>
      <c r="AD18" s="311" t="s">
        <v>544</v>
      </c>
      <c r="AE18" s="226">
        <v>1063</v>
      </c>
      <c r="AF18" s="226">
        <v>168</v>
      </c>
      <c r="AG18" s="237">
        <f t="shared" si="10"/>
        <v>1231</v>
      </c>
      <c r="AH18" s="231" t="s">
        <v>545</v>
      </c>
      <c r="AI18" s="231">
        <v>1063</v>
      </c>
      <c r="AJ18" s="231">
        <v>168</v>
      </c>
      <c r="AK18" s="237">
        <f t="shared" si="11"/>
        <v>1231</v>
      </c>
      <c r="AL18" s="231" t="s">
        <v>545</v>
      </c>
      <c r="AM18" s="231">
        <v>1063</v>
      </c>
      <c r="AN18" s="231">
        <v>168</v>
      </c>
      <c r="AO18" s="237">
        <f t="shared" si="12"/>
        <v>1231</v>
      </c>
      <c r="AP18" s="312" t="s">
        <v>585</v>
      </c>
      <c r="AQ18" s="231"/>
      <c r="AR18" s="231"/>
      <c r="AS18" s="237">
        <f t="shared" si="13"/>
        <v>0</v>
      </c>
      <c r="AT18" s="231"/>
      <c r="AU18" s="231"/>
      <c r="AV18" s="231"/>
      <c r="AW18" s="237">
        <f t="shared" si="14"/>
        <v>0</v>
      </c>
      <c r="AX18" s="231"/>
      <c r="AY18" s="231"/>
      <c r="AZ18" s="231"/>
      <c r="BA18" s="237">
        <f t="shared" si="15"/>
        <v>0</v>
      </c>
      <c r="BB18" s="231"/>
      <c r="BC18" s="231"/>
      <c r="BD18" s="231"/>
      <c r="BE18" s="237">
        <f t="shared" si="16"/>
        <v>0</v>
      </c>
      <c r="BF18" s="231"/>
      <c r="BG18" s="231"/>
      <c r="BH18" s="231"/>
      <c r="BI18" s="237">
        <f t="shared" si="17"/>
        <v>0</v>
      </c>
      <c r="BJ18" s="231"/>
      <c r="BK18" s="231"/>
      <c r="BL18" s="231"/>
      <c r="BM18" s="237">
        <f t="shared" si="26"/>
        <v>0</v>
      </c>
      <c r="BN18" s="231"/>
      <c r="BO18" s="231"/>
      <c r="BP18" s="231"/>
      <c r="BQ18" s="237">
        <f t="shared" si="18"/>
        <v>0</v>
      </c>
      <c r="BR18" s="231"/>
      <c r="BS18" s="231"/>
      <c r="BT18" s="231"/>
      <c r="BU18" s="237">
        <f t="shared" si="19"/>
        <v>0</v>
      </c>
      <c r="BV18" s="231"/>
      <c r="BW18" s="231"/>
      <c r="BX18" s="231"/>
      <c r="BY18" s="237">
        <f t="shared" si="20"/>
        <v>0</v>
      </c>
      <c r="BZ18" s="231"/>
      <c r="CA18" s="231"/>
      <c r="CB18" s="231"/>
      <c r="CC18" s="237">
        <f t="shared" si="21"/>
        <v>0</v>
      </c>
      <c r="CD18" s="231"/>
      <c r="CE18" s="231"/>
      <c r="CF18" s="231"/>
      <c r="CG18" s="237">
        <f t="shared" si="22"/>
        <v>0</v>
      </c>
      <c r="CH18" s="231"/>
      <c r="CI18" s="231"/>
      <c r="CJ18" s="231"/>
      <c r="CK18" s="231">
        <f t="shared" si="27"/>
        <v>0</v>
      </c>
      <c r="CL18" s="231"/>
      <c r="CM18" s="231"/>
      <c r="CN18" s="231"/>
      <c r="CO18" s="231"/>
      <c r="CP18" s="231"/>
      <c r="CQ18" s="231"/>
      <c r="CR18" s="231"/>
      <c r="CS18" s="231"/>
      <c r="CT18" s="235">
        <v>1</v>
      </c>
      <c r="CU18" s="226">
        <v>21250</v>
      </c>
      <c r="CV18" s="224"/>
      <c r="CW18" s="224"/>
      <c r="CX18" s="224"/>
      <c r="CY18" s="224"/>
      <c r="CZ18" s="226">
        <v>1</v>
      </c>
      <c r="DA18" s="226">
        <v>21250</v>
      </c>
      <c r="DB18" s="224"/>
      <c r="DC18" s="224"/>
      <c r="DD18" s="224"/>
      <c r="DE18" s="224"/>
      <c r="DF18" s="224"/>
      <c r="DG18" s="224"/>
      <c r="DH18" s="224"/>
      <c r="DI18" s="307"/>
      <c r="DJ18" s="308">
        <f t="shared" si="24"/>
        <v>1</v>
      </c>
      <c r="DK18" s="308">
        <f t="shared" si="24"/>
        <v>21250</v>
      </c>
      <c r="DL18" s="110">
        <v>1</v>
      </c>
      <c r="DM18" s="110">
        <v>21250</v>
      </c>
      <c r="DN18" s="110"/>
      <c r="DO18" s="110"/>
      <c r="DP18" s="110"/>
      <c r="DQ18" s="309">
        <v>1</v>
      </c>
      <c r="DR18" s="310">
        <v>21250</v>
      </c>
      <c r="DS18" s="110"/>
      <c r="DT18" s="110"/>
      <c r="DU18" s="110"/>
      <c r="DV18" s="110"/>
      <c r="DW18" s="110"/>
    </row>
    <row r="19" spans="1:127" ht="63.75">
      <c r="A19" s="305">
        <v>12</v>
      </c>
      <c r="B19" s="234" t="s">
        <v>631</v>
      </c>
      <c r="C19" s="234" t="s">
        <v>632</v>
      </c>
      <c r="D19" s="234" t="s">
        <v>581</v>
      </c>
      <c r="E19" s="226">
        <v>21250</v>
      </c>
      <c r="F19" s="226">
        <v>20</v>
      </c>
      <c r="G19" s="226">
        <f t="shared" si="0"/>
        <v>167.34375</v>
      </c>
      <c r="H19" s="225">
        <f t="shared" si="2"/>
        <v>1229.84375</v>
      </c>
      <c r="I19" s="226" t="s">
        <v>633</v>
      </c>
      <c r="J19" s="226">
        <v>20</v>
      </c>
      <c r="K19" s="225">
        <f t="shared" si="1"/>
        <v>3346.875</v>
      </c>
      <c r="L19" s="225">
        <f t="shared" si="3"/>
        <v>24596.875</v>
      </c>
      <c r="M19" s="226">
        <f t="shared" si="4"/>
        <v>0</v>
      </c>
      <c r="N19" s="226">
        <f t="shared" si="5"/>
        <v>0</v>
      </c>
      <c r="O19" s="226">
        <f t="shared" si="5"/>
        <v>0</v>
      </c>
      <c r="P19" s="225">
        <f t="shared" si="6"/>
        <v>24596.875</v>
      </c>
      <c r="Q19" s="311" t="s">
        <v>583</v>
      </c>
      <c r="R19" s="226"/>
      <c r="S19" s="226"/>
      <c r="T19" s="226"/>
      <c r="U19" s="237">
        <f t="shared" si="7"/>
        <v>0</v>
      </c>
      <c r="V19" s="226"/>
      <c r="W19" s="226"/>
      <c r="X19" s="226"/>
      <c r="Y19" s="237">
        <f t="shared" si="8"/>
        <v>0</v>
      </c>
      <c r="Z19" s="226"/>
      <c r="AA19" s="226"/>
      <c r="AB19" s="226"/>
      <c r="AC19" s="237">
        <f t="shared" si="9"/>
        <v>0</v>
      </c>
      <c r="AD19" s="226"/>
      <c r="AE19" s="226"/>
      <c r="AF19" s="226"/>
      <c r="AG19" s="237">
        <f t="shared" si="10"/>
        <v>0</v>
      </c>
      <c r="AH19" s="231"/>
      <c r="AI19" s="231"/>
      <c r="AJ19" s="231"/>
      <c r="AK19" s="237">
        <f t="shared" si="11"/>
        <v>0</v>
      </c>
      <c r="AL19" s="231"/>
      <c r="AM19" s="231"/>
      <c r="AN19" s="231"/>
      <c r="AO19" s="237">
        <f t="shared" si="12"/>
        <v>0</v>
      </c>
      <c r="AP19" s="231"/>
      <c r="AQ19" s="231"/>
      <c r="AR19" s="231"/>
      <c r="AS19" s="237">
        <f t="shared" si="13"/>
        <v>0</v>
      </c>
      <c r="AT19" s="231"/>
      <c r="AU19" s="231"/>
      <c r="AV19" s="231"/>
      <c r="AW19" s="237">
        <f t="shared" si="14"/>
        <v>0</v>
      </c>
      <c r="AX19" s="231"/>
      <c r="AY19" s="231"/>
      <c r="AZ19" s="231"/>
      <c r="BA19" s="237">
        <f t="shared" si="15"/>
        <v>0</v>
      </c>
      <c r="BB19" s="231"/>
      <c r="BC19" s="231"/>
      <c r="BD19" s="231"/>
      <c r="BE19" s="237">
        <f t="shared" si="16"/>
        <v>0</v>
      </c>
      <c r="BF19" s="231"/>
      <c r="BG19" s="231"/>
      <c r="BH19" s="231"/>
      <c r="BI19" s="237">
        <f t="shared" si="17"/>
        <v>0</v>
      </c>
      <c r="BJ19" s="231"/>
      <c r="BK19" s="231"/>
      <c r="BL19" s="231"/>
      <c r="BM19" s="237">
        <f t="shared" si="26"/>
        <v>0</v>
      </c>
      <c r="BN19" s="231"/>
      <c r="BO19" s="231"/>
      <c r="BP19" s="231"/>
      <c r="BQ19" s="237">
        <f t="shared" si="18"/>
        <v>0</v>
      </c>
      <c r="BR19" s="231"/>
      <c r="BS19" s="231"/>
      <c r="BT19" s="231"/>
      <c r="BU19" s="237">
        <f t="shared" si="19"/>
        <v>0</v>
      </c>
      <c r="BV19" s="231"/>
      <c r="BW19" s="231"/>
      <c r="BX19" s="231"/>
      <c r="BY19" s="237">
        <f t="shared" si="20"/>
        <v>0</v>
      </c>
      <c r="BZ19" s="231"/>
      <c r="CA19" s="231"/>
      <c r="CB19" s="231"/>
      <c r="CC19" s="237">
        <f t="shared" si="21"/>
        <v>0</v>
      </c>
      <c r="CD19" s="231"/>
      <c r="CE19" s="231"/>
      <c r="CF19" s="231"/>
      <c r="CG19" s="237">
        <f t="shared" si="22"/>
        <v>0</v>
      </c>
      <c r="CH19" s="231"/>
      <c r="CI19" s="231"/>
      <c r="CJ19" s="231"/>
      <c r="CK19" s="231">
        <f t="shared" si="27"/>
        <v>0</v>
      </c>
      <c r="CL19" s="231"/>
      <c r="CM19" s="231"/>
      <c r="CN19" s="231"/>
      <c r="CO19" s="231"/>
      <c r="CP19" s="231"/>
      <c r="CQ19" s="231"/>
      <c r="CR19" s="231"/>
      <c r="CS19" s="231"/>
      <c r="CT19" s="235">
        <v>1</v>
      </c>
      <c r="CU19" s="226">
        <v>21250</v>
      </c>
      <c r="CV19" s="224"/>
      <c r="CW19" s="224"/>
      <c r="CX19" s="224"/>
      <c r="CY19" s="224"/>
      <c r="CZ19" s="226">
        <v>1</v>
      </c>
      <c r="DA19" s="226">
        <v>21250</v>
      </c>
      <c r="DB19" s="224"/>
      <c r="DC19" s="224"/>
      <c r="DD19" s="224"/>
      <c r="DE19" s="224"/>
      <c r="DF19" s="224"/>
      <c r="DG19" s="224"/>
      <c r="DH19" s="224"/>
      <c r="DI19" s="307"/>
      <c r="DJ19" s="308">
        <f t="shared" si="24"/>
        <v>1</v>
      </c>
      <c r="DK19" s="308">
        <f t="shared" si="24"/>
        <v>21250</v>
      </c>
      <c r="DL19" s="110"/>
      <c r="DM19" s="110"/>
      <c r="DN19" s="110">
        <v>1</v>
      </c>
      <c r="DO19" s="110">
        <v>21250</v>
      </c>
      <c r="DP19" s="110"/>
      <c r="DQ19" s="309">
        <v>1</v>
      </c>
      <c r="DR19" s="310">
        <v>21250</v>
      </c>
      <c r="DS19" s="110"/>
      <c r="DT19" s="110"/>
      <c r="DU19" s="110"/>
      <c r="DV19" s="110"/>
      <c r="DW19" s="110"/>
    </row>
    <row r="20" spans="1:127" ht="38.25">
      <c r="A20" s="305">
        <v>13</v>
      </c>
      <c r="B20" s="234" t="s">
        <v>634</v>
      </c>
      <c r="C20" s="234" t="s">
        <v>635</v>
      </c>
      <c r="D20" s="234" t="s">
        <v>636</v>
      </c>
      <c r="E20" s="226">
        <v>21250</v>
      </c>
      <c r="F20" s="226">
        <v>20</v>
      </c>
      <c r="G20" s="226">
        <f t="shared" si="0"/>
        <v>167.34375</v>
      </c>
      <c r="H20" s="225">
        <f t="shared" si="2"/>
        <v>1229.84375</v>
      </c>
      <c r="I20" s="226" t="s">
        <v>637</v>
      </c>
      <c r="J20" s="226">
        <v>20</v>
      </c>
      <c r="K20" s="225">
        <f t="shared" si="1"/>
        <v>3346.875</v>
      </c>
      <c r="L20" s="225">
        <f t="shared" si="3"/>
        <v>24596.875</v>
      </c>
      <c r="M20" s="226">
        <f t="shared" si="4"/>
        <v>12386</v>
      </c>
      <c r="N20" s="226">
        <f t="shared" si="5"/>
        <v>10678</v>
      </c>
      <c r="O20" s="226">
        <f t="shared" si="5"/>
        <v>1708</v>
      </c>
      <c r="P20" s="225">
        <f t="shared" si="6"/>
        <v>12210.875</v>
      </c>
      <c r="Q20" s="311" t="s">
        <v>638</v>
      </c>
      <c r="R20" s="311" t="s">
        <v>592</v>
      </c>
      <c r="S20" s="226">
        <v>1063</v>
      </c>
      <c r="T20" s="226">
        <v>168</v>
      </c>
      <c r="U20" s="237">
        <f t="shared" si="7"/>
        <v>1231</v>
      </c>
      <c r="V20" s="311" t="s">
        <v>541</v>
      </c>
      <c r="W20" s="226">
        <v>1063</v>
      </c>
      <c r="X20" s="226">
        <v>168</v>
      </c>
      <c r="Y20" s="237">
        <f t="shared" si="8"/>
        <v>1231</v>
      </c>
      <c r="Z20" s="311" t="s">
        <v>542</v>
      </c>
      <c r="AA20" s="226">
        <v>1063</v>
      </c>
      <c r="AB20" s="226">
        <v>168</v>
      </c>
      <c r="AC20" s="237">
        <f t="shared" si="9"/>
        <v>1231</v>
      </c>
      <c r="AD20" s="311" t="s">
        <v>543</v>
      </c>
      <c r="AE20" s="226">
        <v>1063</v>
      </c>
      <c r="AF20" s="226">
        <v>168</v>
      </c>
      <c r="AG20" s="237">
        <f t="shared" si="10"/>
        <v>1231</v>
      </c>
      <c r="AH20" s="249" t="s">
        <v>544</v>
      </c>
      <c r="AI20" s="231">
        <v>1063</v>
      </c>
      <c r="AJ20" s="231">
        <v>168</v>
      </c>
      <c r="AK20" s="237">
        <f t="shared" si="11"/>
        <v>1231</v>
      </c>
      <c r="AL20" s="231" t="s">
        <v>546</v>
      </c>
      <c r="AM20" s="231">
        <v>1063</v>
      </c>
      <c r="AN20" s="231">
        <v>168</v>
      </c>
      <c r="AO20" s="237">
        <f t="shared" si="12"/>
        <v>1231</v>
      </c>
      <c r="AP20" s="231" t="s">
        <v>587</v>
      </c>
      <c r="AQ20" s="231">
        <v>4300</v>
      </c>
      <c r="AR20" s="231">
        <v>700</v>
      </c>
      <c r="AS20" s="237">
        <f t="shared" si="13"/>
        <v>5000</v>
      </c>
      <c r="AT20" s="231"/>
      <c r="AU20" s="231"/>
      <c r="AV20" s="231"/>
      <c r="AW20" s="237">
        <f t="shared" si="14"/>
        <v>0</v>
      </c>
      <c r="AX20" s="231"/>
      <c r="AY20" s="231"/>
      <c r="AZ20" s="231"/>
      <c r="BA20" s="237">
        <f t="shared" si="15"/>
        <v>0</v>
      </c>
      <c r="BB20" s="231"/>
      <c r="BC20" s="231"/>
      <c r="BD20" s="231"/>
      <c r="BE20" s="237">
        <f t="shared" si="16"/>
        <v>0</v>
      </c>
      <c r="BF20" s="231"/>
      <c r="BG20" s="231"/>
      <c r="BH20" s="231"/>
      <c r="BI20" s="237">
        <f t="shared" si="17"/>
        <v>0</v>
      </c>
      <c r="BJ20" s="231"/>
      <c r="BK20" s="231"/>
      <c r="BL20" s="231"/>
      <c r="BM20" s="237">
        <f t="shared" si="26"/>
        <v>0</v>
      </c>
      <c r="BN20" s="231"/>
      <c r="BO20" s="231"/>
      <c r="BP20" s="231"/>
      <c r="BQ20" s="237">
        <f t="shared" si="18"/>
        <v>0</v>
      </c>
      <c r="BR20" s="231"/>
      <c r="BS20" s="231"/>
      <c r="BT20" s="231"/>
      <c r="BU20" s="237">
        <f t="shared" si="19"/>
        <v>0</v>
      </c>
      <c r="BV20" s="231"/>
      <c r="BW20" s="231"/>
      <c r="BX20" s="231"/>
      <c r="BY20" s="237">
        <f t="shared" si="20"/>
        <v>0</v>
      </c>
      <c r="BZ20" s="231"/>
      <c r="CA20" s="231"/>
      <c r="CB20" s="231"/>
      <c r="CC20" s="237">
        <f t="shared" si="21"/>
        <v>0</v>
      </c>
      <c r="CD20" s="231"/>
      <c r="CE20" s="231"/>
      <c r="CF20" s="231"/>
      <c r="CG20" s="237">
        <f t="shared" si="22"/>
        <v>0</v>
      </c>
      <c r="CH20" s="231"/>
      <c r="CI20" s="231"/>
      <c r="CJ20" s="231"/>
      <c r="CK20" s="231">
        <f t="shared" si="27"/>
        <v>0</v>
      </c>
      <c r="CL20" s="231"/>
      <c r="CM20" s="231"/>
      <c r="CN20" s="231"/>
      <c r="CO20" s="231"/>
      <c r="CP20" s="231"/>
      <c r="CQ20" s="231"/>
      <c r="CR20" s="231"/>
      <c r="CS20" s="231"/>
      <c r="CT20" s="235">
        <v>1</v>
      </c>
      <c r="CU20" s="226">
        <v>21250</v>
      </c>
      <c r="CV20" s="224"/>
      <c r="CW20" s="224"/>
      <c r="CX20" s="224"/>
      <c r="CY20" s="224"/>
      <c r="CZ20" s="226">
        <v>1</v>
      </c>
      <c r="DA20" s="226">
        <v>21250</v>
      </c>
      <c r="DB20" s="224"/>
      <c r="DC20" s="224"/>
      <c r="DD20" s="224"/>
      <c r="DE20" s="224"/>
      <c r="DF20" s="224"/>
      <c r="DG20" s="224"/>
      <c r="DH20" s="224"/>
      <c r="DI20" s="307"/>
      <c r="DJ20" s="308">
        <f t="shared" si="24"/>
        <v>1</v>
      </c>
      <c r="DK20" s="308">
        <f t="shared" si="24"/>
        <v>21250</v>
      </c>
      <c r="DL20" s="110"/>
      <c r="DM20" s="110"/>
      <c r="DN20" s="110">
        <v>1</v>
      </c>
      <c r="DO20" s="110">
        <v>21250</v>
      </c>
      <c r="DP20" s="110"/>
      <c r="DQ20" s="309">
        <v>1</v>
      </c>
      <c r="DR20" s="310">
        <v>21250</v>
      </c>
      <c r="DS20" s="110"/>
      <c r="DT20" s="110"/>
      <c r="DU20" s="110"/>
      <c r="DV20" s="110"/>
      <c r="DW20" s="110"/>
    </row>
    <row r="21" spans="1:127" ht="102">
      <c r="A21" s="305">
        <v>14</v>
      </c>
      <c r="B21" s="234" t="s">
        <v>639</v>
      </c>
      <c r="C21" s="234" t="s">
        <v>640</v>
      </c>
      <c r="D21" s="234" t="s">
        <v>641</v>
      </c>
      <c r="E21" s="226">
        <v>34000</v>
      </c>
      <c r="F21" s="226">
        <v>20</v>
      </c>
      <c r="G21" s="226">
        <f t="shared" si="0"/>
        <v>267.75</v>
      </c>
      <c r="H21" s="225">
        <f t="shared" si="2"/>
        <v>1967.75</v>
      </c>
      <c r="I21" s="226" t="s">
        <v>642</v>
      </c>
      <c r="J21" s="226">
        <v>20</v>
      </c>
      <c r="K21" s="225">
        <f t="shared" si="1"/>
        <v>5355</v>
      </c>
      <c r="L21" s="225">
        <f t="shared" si="3"/>
        <v>39355</v>
      </c>
      <c r="M21" s="226">
        <f t="shared" si="4"/>
        <v>11840</v>
      </c>
      <c r="N21" s="226">
        <f t="shared" si="5"/>
        <v>10200</v>
      </c>
      <c r="O21" s="226">
        <f t="shared" si="5"/>
        <v>1640</v>
      </c>
      <c r="P21" s="225">
        <f t="shared" si="6"/>
        <v>27515</v>
      </c>
      <c r="Q21" s="311" t="s">
        <v>599</v>
      </c>
      <c r="R21" s="311" t="s">
        <v>584</v>
      </c>
      <c r="S21" s="226">
        <v>1700</v>
      </c>
      <c r="T21" s="226">
        <v>268</v>
      </c>
      <c r="U21" s="237">
        <f t="shared" si="7"/>
        <v>1968</v>
      </c>
      <c r="V21" s="311" t="s">
        <v>542</v>
      </c>
      <c r="W21" s="226">
        <v>1700</v>
      </c>
      <c r="X21" s="226">
        <v>268</v>
      </c>
      <c r="Y21" s="237">
        <f t="shared" si="8"/>
        <v>1968</v>
      </c>
      <c r="Z21" s="311" t="s">
        <v>543</v>
      </c>
      <c r="AA21" s="226">
        <v>1700</v>
      </c>
      <c r="AB21" s="226">
        <v>268</v>
      </c>
      <c r="AC21" s="237">
        <f t="shared" si="9"/>
        <v>1968</v>
      </c>
      <c r="AD21" s="311" t="s">
        <v>543</v>
      </c>
      <c r="AE21" s="226">
        <v>1700</v>
      </c>
      <c r="AF21" s="226">
        <v>268</v>
      </c>
      <c r="AG21" s="237">
        <f t="shared" si="10"/>
        <v>1968</v>
      </c>
      <c r="AH21" s="249" t="s">
        <v>544</v>
      </c>
      <c r="AI21" s="231">
        <v>1700</v>
      </c>
      <c r="AJ21" s="231">
        <v>268</v>
      </c>
      <c r="AK21" s="237">
        <f t="shared" si="11"/>
        <v>1968</v>
      </c>
      <c r="AL21" s="250">
        <v>39511</v>
      </c>
      <c r="AM21" s="231">
        <v>1700</v>
      </c>
      <c r="AN21" s="231">
        <v>300</v>
      </c>
      <c r="AO21" s="237">
        <f t="shared" si="12"/>
        <v>2000</v>
      </c>
      <c r="AP21" s="231"/>
      <c r="AQ21" s="231"/>
      <c r="AR21" s="231"/>
      <c r="AS21" s="237">
        <f t="shared" si="13"/>
        <v>0</v>
      </c>
      <c r="AT21" s="231"/>
      <c r="AU21" s="231"/>
      <c r="AV21" s="231"/>
      <c r="AW21" s="237">
        <f t="shared" si="14"/>
        <v>0</v>
      </c>
      <c r="AX21" s="231"/>
      <c r="AY21" s="231"/>
      <c r="AZ21" s="231"/>
      <c r="BA21" s="237">
        <f t="shared" si="15"/>
        <v>0</v>
      </c>
      <c r="BB21" s="231"/>
      <c r="BC21" s="231"/>
      <c r="BD21" s="231"/>
      <c r="BE21" s="237">
        <f t="shared" si="16"/>
        <v>0</v>
      </c>
      <c r="BF21" s="231"/>
      <c r="BG21" s="231"/>
      <c r="BH21" s="231"/>
      <c r="BI21" s="237">
        <f t="shared" si="17"/>
        <v>0</v>
      </c>
      <c r="BJ21" s="231"/>
      <c r="BK21" s="231"/>
      <c r="BL21" s="231"/>
      <c r="BM21" s="237">
        <f t="shared" si="26"/>
        <v>0</v>
      </c>
      <c r="BN21" s="231"/>
      <c r="BO21" s="231"/>
      <c r="BP21" s="231"/>
      <c r="BQ21" s="237">
        <f t="shared" si="18"/>
        <v>0</v>
      </c>
      <c r="BR21" s="231"/>
      <c r="BS21" s="231"/>
      <c r="BT21" s="231"/>
      <c r="BU21" s="237">
        <f t="shared" si="19"/>
        <v>0</v>
      </c>
      <c r="BV21" s="231"/>
      <c r="BW21" s="231"/>
      <c r="BX21" s="231"/>
      <c r="BY21" s="237">
        <f t="shared" si="20"/>
        <v>0</v>
      </c>
      <c r="BZ21" s="231"/>
      <c r="CA21" s="231"/>
      <c r="CB21" s="231"/>
      <c r="CC21" s="237">
        <f t="shared" si="21"/>
        <v>0</v>
      </c>
      <c r="CD21" s="231"/>
      <c r="CE21" s="231"/>
      <c r="CF21" s="231"/>
      <c r="CG21" s="237">
        <f t="shared" si="22"/>
        <v>0</v>
      </c>
      <c r="CH21" s="231"/>
      <c r="CI21" s="231"/>
      <c r="CJ21" s="231"/>
      <c r="CK21" s="231">
        <f t="shared" si="27"/>
        <v>0</v>
      </c>
      <c r="CL21" s="231"/>
      <c r="CM21" s="231"/>
      <c r="CN21" s="231"/>
      <c r="CO21" s="231"/>
      <c r="CP21" s="231"/>
      <c r="CQ21" s="231"/>
      <c r="CR21" s="231"/>
      <c r="CS21" s="231"/>
      <c r="CT21" s="235">
        <v>1</v>
      </c>
      <c r="CU21" s="226">
        <v>34000</v>
      </c>
      <c r="CV21" s="224"/>
      <c r="CW21" s="224"/>
      <c r="CX21" s="224"/>
      <c r="CY21" s="224"/>
      <c r="CZ21" s="224"/>
      <c r="DA21" s="224"/>
      <c r="DB21" s="224"/>
      <c r="DC21" s="224"/>
      <c r="DD21" s="224">
        <v>1</v>
      </c>
      <c r="DE21" s="224">
        <v>34000</v>
      </c>
      <c r="DF21" s="224"/>
      <c r="DG21" s="224"/>
      <c r="DH21" s="224"/>
      <c r="DI21" s="307"/>
      <c r="DJ21" s="308">
        <f t="shared" si="24"/>
        <v>1</v>
      </c>
      <c r="DK21" s="308">
        <f t="shared" si="24"/>
        <v>34000</v>
      </c>
      <c r="DL21" s="110">
        <v>1</v>
      </c>
      <c r="DM21" s="110">
        <v>34000</v>
      </c>
      <c r="DN21" s="110"/>
      <c r="DO21" s="110"/>
      <c r="DP21" s="110"/>
      <c r="DQ21" s="309">
        <v>1</v>
      </c>
      <c r="DR21" s="310">
        <v>34000</v>
      </c>
      <c r="DS21" s="110"/>
      <c r="DT21" s="110"/>
      <c r="DU21" s="110"/>
      <c r="DV21" s="110"/>
      <c r="DW21" s="110"/>
    </row>
    <row r="22" spans="1:127" ht="63.75">
      <c r="A22" s="305">
        <v>15</v>
      </c>
      <c r="B22" s="234" t="s">
        <v>643</v>
      </c>
      <c r="C22" s="234" t="s">
        <v>644</v>
      </c>
      <c r="D22" s="234" t="s">
        <v>645</v>
      </c>
      <c r="E22" s="226">
        <v>21250</v>
      </c>
      <c r="F22" s="226">
        <v>20</v>
      </c>
      <c r="G22" s="226">
        <f t="shared" si="0"/>
        <v>167.34375</v>
      </c>
      <c r="H22" s="225">
        <f t="shared" si="2"/>
        <v>1229.84375</v>
      </c>
      <c r="I22" s="226" t="s">
        <v>646</v>
      </c>
      <c r="J22" s="226">
        <v>20</v>
      </c>
      <c r="K22" s="225">
        <f t="shared" si="1"/>
        <v>3346.875</v>
      </c>
      <c r="L22" s="225">
        <f t="shared" si="3"/>
        <v>24596.875</v>
      </c>
      <c r="M22" s="226">
        <f t="shared" si="4"/>
        <v>22347</v>
      </c>
      <c r="N22" s="226">
        <f t="shared" si="5"/>
        <v>19134</v>
      </c>
      <c r="O22" s="226">
        <f t="shared" si="5"/>
        <v>3213</v>
      </c>
      <c r="P22" s="225">
        <f t="shared" si="6"/>
        <v>2249.875</v>
      </c>
      <c r="Q22" s="311" t="s">
        <v>583</v>
      </c>
      <c r="R22" s="311" t="s">
        <v>592</v>
      </c>
      <c r="S22" s="226">
        <v>1063</v>
      </c>
      <c r="T22" s="226">
        <v>168</v>
      </c>
      <c r="U22" s="237">
        <f t="shared" si="7"/>
        <v>1231</v>
      </c>
      <c r="V22" s="311" t="s">
        <v>541</v>
      </c>
      <c r="W22" s="226">
        <v>1063</v>
      </c>
      <c r="X22" s="226">
        <v>168</v>
      </c>
      <c r="Y22" s="237">
        <f t="shared" si="8"/>
        <v>1231</v>
      </c>
      <c r="Z22" s="311" t="s">
        <v>542</v>
      </c>
      <c r="AA22" s="226">
        <v>1063</v>
      </c>
      <c r="AB22" s="226">
        <v>167</v>
      </c>
      <c r="AC22" s="237">
        <f t="shared" si="9"/>
        <v>1230</v>
      </c>
      <c r="AD22" s="311" t="s">
        <v>543</v>
      </c>
      <c r="AE22" s="226">
        <v>1063</v>
      </c>
      <c r="AF22" s="226">
        <v>168</v>
      </c>
      <c r="AG22" s="237">
        <f t="shared" si="10"/>
        <v>1231</v>
      </c>
      <c r="AH22" s="249" t="s">
        <v>544</v>
      </c>
      <c r="AI22" s="231">
        <v>1063</v>
      </c>
      <c r="AJ22" s="231">
        <v>168</v>
      </c>
      <c r="AK22" s="237">
        <f t="shared" si="11"/>
        <v>1231</v>
      </c>
      <c r="AL22" s="231" t="s">
        <v>545</v>
      </c>
      <c r="AM22" s="231">
        <v>1063</v>
      </c>
      <c r="AN22" s="231">
        <v>168</v>
      </c>
      <c r="AO22" s="237">
        <f t="shared" si="12"/>
        <v>1231</v>
      </c>
      <c r="AP22" s="231" t="s">
        <v>545</v>
      </c>
      <c r="AQ22" s="231">
        <v>1063</v>
      </c>
      <c r="AR22" s="231">
        <v>168</v>
      </c>
      <c r="AS22" s="237">
        <f t="shared" si="13"/>
        <v>1231</v>
      </c>
      <c r="AT22" s="249" t="s">
        <v>585</v>
      </c>
      <c r="AU22" s="231">
        <v>1063</v>
      </c>
      <c r="AV22" s="231">
        <v>168</v>
      </c>
      <c r="AW22" s="237">
        <f t="shared" si="14"/>
        <v>1231</v>
      </c>
      <c r="AX22" s="249" t="s">
        <v>585</v>
      </c>
      <c r="AY22" s="231">
        <v>1063</v>
      </c>
      <c r="AZ22" s="231">
        <v>168</v>
      </c>
      <c r="BA22" s="237">
        <f t="shared" si="15"/>
        <v>1231</v>
      </c>
      <c r="BB22" s="250">
        <v>39511</v>
      </c>
      <c r="BC22" s="231">
        <v>1063</v>
      </c>
      <c r="BD22" s="231">
        <v>168</v>
      </c>
      <c r="BE22" s="237">
        <f t="shared" si="16"/>
        <v>1231</v>
      </c>
      <c r="BF22" s="250">
        <v>39697</v>
      </c>
      <c r="BG22" s="231">
        <v>1063</v>
      </c>
      <c r="BH22" s="231">
        <v>168</v>
      </c>
      <c r="BI22" s="237">
        <f t="shared" si="17"/>
        <v>1231</v>
      </c>
      <c r="BJ22" s="231" t="s">
        <v>546</v>
      </c>
      <c r="BK22" s="231">
        <v>1063</v>
      </c>
      <c r="BL22" s="231">
        <v>168</v>
      </c>
      <c r="BM22" s="237">
        <f t="shared" si="26"/>
        <v>1231</v>
      </c>
      <c r="BN22" s="249" t="s">
        <v>547</v>
      </c>
      <c r="BO22" s="231">
        <v>1063</v>
      </c>
      <c r="BP22" s="231">
        <v>168</v>
      </c>
      <c r="BQ22" s="237">
        <f t="shared" si="18"/>
        <v>1231</v>
      </c>
      <c r="BR22" s="249" t="s">
        <v>547</v>
      </c>
      <c r="BS22" s="231">
        <v>1063</v>
      </c>
      <c r="BT22" s="231">
        <v>168</v>
      </c>
      <c r="BU22" s="237">
        <f t="shared" si="19"/>
        <v>1231</v>
      </c>
      <c r="BV22" s="250">
        <v>39847</v>
      </c>
      <c r="BW22" s="231">
        <v>1063</v>
      </c>
      <c r="BX22" s="231">
        <v>168</v>
      </c>
      <c r="BY22" s="237">
        <f t="shared" si="20"/>
        <v>1231</v>
      </c>
      <c r="BZ22" s="231" t="s">
        <v>604</v>
      </c>
      <c r="CA22" s="231">
        <v>1063</v>
      </c>
      <c r="CB22" s="231">
        <v>168</v>
      </c>
      <c r="CC22" s="237">
        <f t="shared" si="21"/>
        <v>1231</v>
      </c>
      <c r="CD22" s="231" t="s">
        <v>588</v>
      </c>
      <c r="CE22" s="231">
        <v>1063</v>
      </c>
      <c r="CF22" s="231">
        <v>168</v>
      </c>
      <c r="CG22" s="237">
        <f t="shared" si="22"/>
        <v>1231</v>
      </c>
      <c r="CH22" s="231" t="s">
        <v>532</v>
      </c>
      <c r="CI22" s="231">
        <v>1063</v>
      </c>
      <c r="CJ22" s="231">
        <v>358</v>
      </c>
      <c r="CK22" s="231">
        <f t="shared" si="27"/>
        <v>1421</v>
      </c>
      <c r="CL22" s="231"/>
      <c r="CM22" s="231"/>
      <c r="CN22" s="231"/>
      <c r="CO22" s="231"/>
      <c r="CP22" s="231"/>
      <c r="CQ22" s="231"/>
      <c r="CR22" s="231"/>
      <c r="CS22" s="231"/>
      <c r="CT22" s="235">
        <v>1</v>
      </c>
      <c r="CU22" s="226">
        <v>21250</v>
      </c>
      <c r="CV22" s="224"/>
      <c r="CW22" s="224"/>
      <c r="CX22" s="224"/>
      <c r="CY22" s="224"/>
      <c r="CZ22" s="224"/>
      <c r="DA22" s="224"/>
      <c r="DB22" s="224"/>
      <c r="DC22" s="224"/>
      <c r="DD22" s="224">
        <v>1</v>
      </c>
      <c r="DE22" s="224">
        <v>21250</v>
      </c>
      <c r="DF22" s="224"/>
      <c r="DG22" s="224"/>
      <c r="DH22" s="224"/>
      <c r="DI22" s="307"/>
      <c r="DJ22" s="308">
        <f t="shared" si="24"/>
        <v>1</v>
      </c>
      <c r="DK22" s="308">
        <f t="shared" si="24"/>
        <v>21250</v>
      </c>
      <c r="DL22" s="110">
        <v>1</v>
      </c>
      <c r="DM22" s="110">
        <v>21250</v>
      </c>
      <c r="DN22" s="110"/>
      <c r="DO22" s="110"/>
      <c r="DP22" s="110"/>
      <c r="DQ22" s="309">
        <v>1</v>
      </c>
      <c r="DR22" s="310">
        <v>21250</v>
      </c>
      <c r="DS22" s="110"/>
      <c r="DT22" s="110"/>
      <c r="DU22" s="110"/>
      <c r="DV22" s="110"/>
      <c r="DW22" s="110"/>
    </row>
    <row r="23" spans="1:127" ht="76.5">
      <c r="A23" s="305">
        <v>16</v>
      </c>
      <c r="B23" s="234" t="s">
        <v>647</v>
      </c>
      <c r="C23" s="234" t="s">
        <v>648</v>
      </c>
      <c r="D23" s="234" t="s">
        <v>617</v>
      </c>
      <c r="E23" s="226">
        <v>21250</v>
      </c>
      <c r="F23" s="226">
        <v>20</v>
      </c>
      <c r="G23" s="226">
        <f t="shared" si="0"/>
        <v>167.34375</v>
      </c>
      <c r="H23" s="225">
        <f t="shared" si="2"/>
        <v>1229.84375</v>
      </c>
      <c r="I23" s="226" t="s">
        <v>649</v>
      </c>
      <c r="J23" s="226">
        <v>20</v>
      </c>
      <c r="K23" s="225">
        <f t="shared" si="1"/>
        <v>3346.875</v>
      </c>
      <c r="L23" s="225">
        <f t="shared" si="3"/>
        <v>24596.875</v>
      </c>
      <c r="M23" s="226">
        <f t="shared" si="4"/>
        <v>4924</v>
      </c>
      <c r="N23" s="226">
        <f t="shared" si="5"/>
        <v>4252</v>
      </c>
      <c r="O23" s="226">
        <f t="shared" si="5"/>
        <v>672</v>
      </c>
      <c r="P23" s="225">
        <f t="shared" si="6"/>
        <v>19672.875</v>
      </c>
      <c r="Q23" s="311" t="s">
        <v>650</v>
      </c>
      <c r="R23" s="311" t="s">
        <v>541</v>
      </c>
      <c r="S23" s="226">
        <v>1063</v>
      </c>
      <c r="T23" s="226">
        <v>168</v>
      </c>
      <c r="U23" s="237">
        <f t="shared" si="7"/>
        <v>1231</v>
      </c>
      <c r="V23" s="311" t="s">
        <v>541</v>
      </c>
      <c r="W23" s="226">
        <v>1063</v>
      </c>
      <c r="X23" s="226">
        <v>168</v>
      </c>
      <c r="Y23" s="237">
        <f t="shared" si="8"/>
        <v>1231</v>
      </c>
      <c r="Z23" s="226" t="s">
        <v>546</v>
      </c>
      <c r="AA23" s="226">
        <v>2126</v>
      </c>
      <c r="AB23" s="226">
        <v>336</v>
      </c>
      <c r="AC23" s="237">
        <f t="shared" si="9"/>
        <v>2462</v>
      </c>
      <c r="AD23" s="226"/>
      <c r="AE23" s="226"/>
      <c r="AF23" s="226"/>
      <c r="AG23" s="237">
        <f t="shared" si="10"/>
        <v>0</v>
      </c>
      <c r="AH23" s="231"/>
      <c r="AI23" s="231"/>
      <c r="AJ23" s="231"/>
      <c r="AK23" s="237">
        <f t="shared" si="11"/>
        <v>0</v>
      </c>
      <c r="AL23" s="231"/>
      <c r="AM23" s="231"/>
      <c r="AN23" s="231"/>
      <c r="AO23" s="237">
        <f t="shared" si="12"/>
        <v>0</v>
      </c>
      <c r="AP23" s="231"/>
      <c r="AQ23" s="231"/>
      <c r="AR23" s="231"/>
      <c r="AS23" s="237">
        <f t="shared" si="13"/>
        <v>0</v>
      </c>
      <c r="AT23" s="231"/>
      <c r="AU23" s="231"/>
      <c r="AV23" s="231"/>
      <c r="AW23" s="237">
        <f t="shared" si="14"/>
        <v>0</v>
      </c>
      <c r="AX23" s="231"/>
      <c r="AY23" s="231"/>
      <c r="AZ23" s="231"/>
      <c r="BA23" s="237">
        <f t="shared" si="15"/>
        <v>0</v>
      </c>
      <c r="BB23" s="231"/>
      <c r="BC23" s="231"/>
      <c r="BD23" s="231"/>
      <c r="BE23" s="237">
        <f t="shared" si="16"/>
        <v>0</v>
      </c>
      <c r="BF23" s="231"/>
      <c r="BG23" s="231"/>
      <c r="BH23" s="231"/>
      <c r="BI23" s="237">
        <f t="shared" si="17"/>
        <v>0</v>
      </c>
      <c r="BJ23" s="231"/>
      <c r="BK23" s="231"/>
      <c r="BL23" s="231"/>
      <c r="BM23" s="237">
        <f t="shared" si="26"/>
        <v>0</v>
      </c>
      <c r="BN23" s="231"/>
      <c r="BO23" s="231"/>
      <c r="BP23" s="231"/>
      <c r="BQ23" s="237">
        <f t="shared" si="18"/>
        <v>0</v>
      </c>
      <c r="BR23" s="231"/>
      <c r="BS23" s="231"/>
      <c r="BT23" s="231"/>
      <c r="BU23" s="237">
        <f t="shared" si="19"/>
        <v>0</v>
      </c>
      <c r="BV23" s="231"/>
      <c r="BW23" s="231"/>
      <c r="BX23" s="231"/>
      <c r="BY23" s="237">
        <f t="shared" si="20"/>
        <v>0</v>
      </c>
      <c r="BZ23" s="231"/>
      <c r="CA23" s="231"/>
      <c r="CB23" s="231"/>
      <c r="CC23" s="237">
        <f t="shared" si="21"/>
        <v>0</v>
      </c>
      <c r="CD23" s="231"/>
      <c r="CE23" s="231"/>
      <c r="CF23" s="231"/>
      <c r="CG23" s="237">
        <f t="shared" si="22"/>
        <v>0</v>
      </c>
      <c r="CH23" s="231"/>
      <c r="CI23" s="231"/>
      <c r="CJ23" s="231"/>
      <c r="CK23" s="231">
        <f t="shared" si="27"/>
        <v>0</v>
      </c>
      <c r="CL23" s="231"/>
      <c r="CM23" s="231"/>
      <c r="CN23" s="231"/>
      <c r="CO23" s="231"/>
      <c r="CP23" s="231"/>
      <c r="CQ23" s="231"/>
      <c r="CR23" s="231"/>
      <c r="CS23" s="231"/>
      <c r="CT23" s="235">
        <v>1</v>
      </c>
      <c r="CU23" s="226">
        <v>21250</v>
      </c>
      <c r="CV23" s="224"/>
      <c r="CW23" s="224"/>
      <c r="CX23" s="224"/>
      <c r="CY23" s="224"/>
      <c r="CZ23" s="226">
        <v>1</v>
      </c>
      <c r="DA23" s="226">
        <v>21250</v>
      </c>
      <c r="DB23" s="224"/>
      <c r="DC23" s="224"/>
      <c r="DD23" s="224"/>
      <c r="DE23" s="224"/>
      <c r="DF23" s="224"/>
      <c r="DG23" s="224"/>
      <c r="DH23" s="224"/>
      <c r="DI23" s="307"/>
      <c r="DJ23" s="308">
        <f t="shared" si="24"/>
        <v>1</v>
      </c>
      <c r="DK23" s="308">
        <f t="shared" si="24"/>
        <v>21250</v>
      </c>
      <c r="DL23" s="110">
        <v>1</v>
      </c>
      <c r="DM23" s="110">
        <v>21250</v>
      </c>
      <c r="DN23" s="110"/>
      <c r="DO23" s="110"/>
      <c r="DP23" s="110"/>
      <c r="DQ23" s="309">
        <v>1</v>
      </c>
      <c r="DR23" s="310">
        <v>21250</v>
      </c>
      <c r="DS23" s="110"/>
      <c r="DT23" s="110"/>
      <c r="DU23" s="110"/>
      <c r="DV23" s="110"/>
      <c r="DW23" s="110"/>
    </row>
    <row r="24" spans="1:127" ht="102">
      <c r="A24" s="305">
        <v>17</v>
      </c>
      <c r="B24" s="234" t="s">
        <v>651</v>
      </c>
      <c r="C24" s="234" t="s">
        <v>652</v>
      </c>
      <c r="D24" s="234" t="s">
        <v>653</v>
      </c>
      <c r="E24" s="226">
        <v>21250</v>
      </c>
      <c r="F24" s="226">
        <v>20</v>
      </c>
      <c r="G24" s="226">
        <f t="shared" si="0"/>
        <v>167.34375</v>
      </c>
      <c r="H24" s="225">
        <f t="shared" si="2"/>
        <v>1229.84375</v>
      </c>
      <c r="I24" s="226" t="s">
        <v>654</v>
      </c>
      <c r="J24" s="226">
        <v>20</v>
      </c>
      <c r="K24" s="225">
        <f t="shared" si="1"/>
        <v>3346.875</v>
      </c>
      <c r="L24" s="225">
        <f t="shared" si="3"/>
        <v>24596.875</v>
      </c>
      <c r="M24" s="226">
        <f t="shared" si="4"/>
        <v>6155</v>
      </c>
      <c r="N24" s="226">
        <f t="shared" si="5"/>
        <v>5315</v>
      </c>
      <c r="O24" s="226">
        <f t="shared" si="5"/>
        <v>840</v>
      </c>
      <c r="P24" s="225">
        <f t="shared" si="6"/>
        <v>18441.875</v>
      </c>
      <c r="Q24" s="311" t="s">
        <v>613</v>
      </c>
      <c r="R24" s="311" t="s">
        <v>584</v>
      </c>
      <c r="S24" s="226">
        <v>1063</v>
      </c>
      <c r="T24" s="226">
        <v>168</v>
      </c>
      <c r="U24" s="237">
        <f t="shared" si="7"/>
        <v>1231</v>
      </c>
      <c r="V24" s="311" t="s">
        <v>541</v>
      </c>
      <c r="W24" s="226">
        <v>1063</v>
      </c>
      <c r="X24" s="226">
        <v>168</v>
      </c>
      <c r="Y24" s="237">
        <f t="shared" si="8"/>
        <v>1231</v>
      </c>
      <c r="Z24" s="311" t="s">
        <v>542</v>
      </c>
      <c r="AA24" s="226">
        <v>1063</v>
      </c>
      <c r="AB24" s="226">
        <v>168</v>
      </c>
      <c r="AC24" s="237">
        <f t="shared" si="9"/>
        <v>1231</v>
      </c>
      <c r="AD24" s="238">
        <v>39511</v>
      </c>
      <c r="AE24" s="226">
        <v>1063</v>
      </c>
      <c r="AF24" s="226">
        <v>168</v>
      </c>
      <c r="AG24" s="237">
        <f t="shared" si="10"/>
        <v>1231</v>
      </c>
      <c r="AH24" s="231" t="s">
        <v>614</v>
      </c>
      <c r="AI24" s="231">
        <v>1063</v>
      </c>
      <c r="AJ24" s="231">
        <v>168</v>
      </c>
      <c r="AK24" s="237">
        <f t="shared" si="11"/>
        <v>1231</v>
      </c>
      <c r="AL24" s="231"/>
      <c r="AM24" s="231"/>
      <c r="AN24" s="231"/>
      <c r="AO24" s="237">
        <f t="shared" si="12"/>
        <v>0</v>
      </c>
      <c r="AP24" s="231"/>
      <c r="AQ24" s="231"/>
      <c r="AR24" s="231"/>
      <c r="AS24" s="237">
        <f t="shared" si="13"/>
        <v>0</v>
      </c>
      <c r="AT24" s="231"/>
      <c r="AU24" s="231"/>
      <c r="AV24" s="231"/>
      <c r="AW24" s="237">
        <f t="shared" si="14"/>
        <v>0</v>
      </c>
      <c r="AX24" s="231"/>
      <c r="AY24" s="231"/>
      <c r="AZ24" s="231"/>
      <c r="BA24" s="237">
        <f t="shared" si="15"/>
        <v>0</v>
      </c>
      <c r="BB24" s="231"/>
      <c r="BC24" s="231"/>
      <c r="BD24" s="231"/>
      <c r="BE24" s="237">
        <f t="shared" si="16"/>
        <v>0</v>
      </c>
      <c r="BF24" s="231"/>
      <c r="BG24" s="231"/>
      <c r="BH24" s="231"/>
      <c r="BI24" s="237">
        <f t="shared" si="17"/>
        <v>0</v>
      </c>
      <c r="BJ24" s="231"/>
      <c r="BK24" s="231"/>
      <c r="BL24" s="231"/>
      <c r="BM24" s="237">
        <f t="shared" si="26"/>
        <v>0</v>
      </c>
      <c r="BN24" s="231"/>
      <c r="BO24" s="231"/>
      <c r="BP24" s="231"/>
      <c r="BQ24" s="237">
        <f t="shared" si="18"/>
        <v>0</v>
      </c>
      <c r="BR24" s="231"/>
      <c r="BS24" s="231"/>
      <c r="BT24" s="231"/>
      <c r="BU24" s="237">
        <f t="shared" si="19"/>
        <v>0</v>
      </c>
      <c r="BV24" s="231"/>
      <c r="BW24" s="231"/>
      <c r="BX24" s="231"/>
      <c r="BY24" s="237">
        <f t="shared" si="20"/>
        <v>0</v>
      </c>
      <c r="BZ24" s="231"/>
      <c r="CA24" s="231"/>
      <c r="CB24" s="231"/>
      <c r="CC24" s="237">
        <f t="shared" si="21"/>
        <v>0</v>
      </c>
      <c r="CD24" s="231"/>
      <c r="CE24" s="231"/>
      <c r="CF24" s="231"/>
      <c r="CG24" s="237">
        <f t="shared" si="22"/>
        <v>0</v>
      </c>
      <c r="CH24" s="231"/>
      <c r="CI24" s="231"/>
      <c r="CJ24" s="231"/>
      <c r="CK24" s="231">
        <f t="shared" si="27"/>
        <v>0</v>
      </c>
      <c r="CL24" s="231"/>
      <c r="CM24" s="231"/>
      <c r="CN24" s="231"/>
      <c r="CO24" s="231"/>
      <c r="CP24" s="231"/>
      <c r="CQ24" s="231"/>
      <c r="CR24" s="231"/>
      <c r="CS24" s="231"/>
      <c r="CT24" s="235">
        <v>1</v>
      </c>
      <c r="CU24" s="226">
        <v>21250</v>
      </c>
      <c r="CV24" s="224"/>
      <c r="CW24" s="224"/>
      <c r="CX24" s="224"/>
      <c r="CY24" s="224"/>
      <c r="CZ24" s="226">
        <v>1</v>
      </c>
      <c r="DA24" s="226">
        <v>21250</v>
      </c>
      <c r="DB24" s="224"/>
      <c r="DC24" s="224"/>
      <c r="DD24" s="224"/>
      <c r="DE24" s="224"/>
      <c r="DF24" s="224"/>
      <c r="DG24" s="224"/>
      <c r="DH24" s="224"/>
      <c r="DI24" s="307"/>
      <c r="DJ24" s="308">
        <f t="shared" si="24"/>
        <v>1</v>
      </c>
      <c r="DK24" s="308">
        <f t="shared" si="24"/>
        <v>21250</v>
      </c>
      <c r="DL24" s="110">
        <v>1</v>
      </c>
      <c r="DM24" s="110">
        <v>21250</v>
      </c>
      <c r="DN24" s="110"/>
      <c r="DO24" s="110"/>
      <c r="DP24" s="110"/>
      <c r="DQ24" s="309">
        <v>1</v>
      </c>
      <c r="DR24" s="310">
        <v>21250</v>
      </c>
      <c r="DS24" s="110"/>
      <c r="DT24" s="110"/>
      <c r="DU24" s="110"/>
      <c r="DV24" s="110"/>
      <c r="DW24" s="110"/>
    </row>
    <row r="25" spans="1:127" ht="38.25">
      <c r="A25" s="305">
        <v>18</v>
      </c>
      <c r="B25" s="313" t="s">
        <v>655</v>
      </c>
      <c r="C25" s="313" t="s">
        <v>656</v>
      </c>
      <c r="D25" s="313" t="s">
        <v>657</v>
      </c>
      <c r="E25" s="235">
        <v>42500</v>
      </c>
      <c r="F25" s="226">
        <v>20</v>
      </c>
      <c r="G25" s="226">
        <f t="shared" si="0"/>
        <v>334.6875</v>
      </c>
      <c r="H25" s="225">
        <f t="shared" si="2"/>
        <v>2459.6875</v>
      </c>
      <c r="I25" s="235" t="s">
        <v>658</v>
      </c>
      <c r="J25" s="235">
        <v>20</v>
      </c>
      <c r="K25" s="225">
        <f t="shared" si="1"/>
        <v>6693.75</v>
      </c>
      <c r="L25" s="225">
        <f t="shared" si="3"/>
        <v>49193.75</v>
      </c>
      <c r="M25" s="226">
        <f t="shared" si="4"/>
        <v>39360</v>
      </c>
      <c r="N25" s="226">
        <f t="shared" si="5"/>
        <v>34000</v>
      </c>
      <c r="O25" s="226">
        <f t="shared" si="5"/>
        <v>5360</v>
      </c>
      <c r="P25" s="225">
        <f t="shared" si="6"/>
        <v>9833.75</v>
      </c>
      <c r="Q25" s="311" t="s">
        <v>659</v>
      </c>
      <c r="R25" s="236" t="s">
        <v>541</v>
      </c>
      <c r="S25" s="226">
        <v>2125</v>
      </c>
      <c r="T25" s="226">
        <v>335</v>
      </c>
      <c r="U25" s="237">
        <f t="shared" si="7"/>
        <v>2460</v>
      </c>
      <c r="V25" s="311" t="s">
        <v>542</v>
      </c>
      <c r="W25" s="226">
        <v>2125</v>
      </c>
      <c r="X25" s="226">
        <v>335</v>
      </c>
      <c r="Y25" s="237">
        <f t="shared" si="8"/>
        <v>2460</v>
      </c>
      <c r="Z25" s="311" t="s">
        <v>543</v>
      </c>
      <c r="AA25" s="226">
        <v>2125</v>
      </c>
      <c r="AB25" s="226">
        <v>335</v>
      </c>
      <c r="AC25" s="237">
        <f t="shared" si="9"/>
        <v>2460</v>
      </c>
      <c r="AD25" s="226" t="s">
        <v>545</v>
      </c>
      <c r="AE25" s="226">
        <v>2125</v>
      </c>
      <c r="AF25" s="226">
        <v>335</v>
      </c>
      <c r="AG25" s="237">
        <f t="shared" si="10"/>
        <v>2460</v>
      </c>
      <c r="AH25" s="231" t="s">
        <v>545</v>
      </c>
      <c r="AI25" s="231">
        <v>2125</v>
      </c>
      <c r="AJ25" s="231">
        <v>335</v>
      </c>
      <c r="AK25" s="237">
        <f t="shared" si="11"/>
        <v>2460</v>
      </c>
      <c r="AL25" s="249" t="s">
        <v>585</v>
      </c>
      <c r="AM25" s="231">
        <v>4250</v>
      </c>
      <c r="AN25" s="231">
        <v>670</v>
      </c>
      <c r="AO25" s="237">
        <f t="shared" si="12"/>
        <v>4920</v>
      </c>
      <c r="AP25" s="250">
        <v>39511</v>
      </c>
      <c r="AQ25" s="231">
        <v>4250</v>
      </c>
      <c r="AR25" s="231">
        <v>670</v>
      </c>
      <c r="AS25" s="237">
        <f t="shared" si="13"/>
        <v>4920</v>
      </c>
      <c r="AT25" s="250">
        <v>39697</v>
      </c>
      <c r="AU25" s="231">
        <v>2125</v>
      </c>
      <c r="AV25" s="231">
        <v>335</v>
      </c>
      <c r="AW25" s="237">
        <f t="shared" si="14"/>
        <v>2460</v>
      </c>
      <c r="AX25" s="231" t="s">
        <v>546</v>
      </c>
      <c r="AY25" s="231">
        <v>2125</v>
      </c>
      <c r="AZ25" s="231">
        <v>335</v>
      </c>
      <c r="BA25" s="237">
        <f t="shared" si="15"/>
        <v>2460</v>
      </c>
      <c r="BB25" s="249" t="s">
        <v>547</v>
      </c>
      <c r="BC25" s="231">
        <v>2125</v>
      </c>
      <c r="BD25" s="231">
        <v>335</v>
      </c>
      <c r="BE25" s="237">
        <f t="shared" si="16"/>
        <v>2460</v>
      </c>
      <c r="BF25" s="250">
        <v>39847</v>
      </c>
      <c r="BG25" s="231">
        <v>2125</v>
      </c>
      <c r="BH25" s="231">
        <v>335</v>
      </c>
      <c r="BI25" s="237">
        <f t="shared" si="17"/>
        <v>2460</v>
      </c>
      <c r="BJ25" s="231" t="s">
        <v>588</v>
      </c>
      <c r="BK25" s="231">
        <v>2125</v>
      </c>
      <c r="BL25" s="231">
        <v>335</v>
      </c>
      <c r="BM25" s="237">
        <f t="shared" si="26"/>
        <v>2460</v>
      </c>
      <c r="BN25" s="231" t="s">
        <v>532</v>
      </c>
      <c r="BO25" s="231">
        <v>2125</v>
      </c>
      <c r="BP25" s="231">
        <v>335</v>
      </c>
      <c r="BQ25" s="237">
        <f t="shared" si="18"/>
        <v>2460</v>
      </c>
      <c r="BR25" s="231" t="s">
        <v>660</v>
      </c>
      <c r="BS25" s="231">
        <v>2125</v>
      </c>
      <c r="BT25" s="231">
        <v>335</v>
      </c>
      <c r="BU25" s="237">
        <f t="shared" si="19"/>
        <v>2460</v>
      </c>
      <c r="BV25" s="231"/>
      <c r="BW25" s="231"/>
      <c r="BX25" s="231"/>
      <c r="BY25" s="237">
        <f t="shared" si="20"/>
        <v>0</v>
      </c>
      <c r="BZ25" s="231"/>
      <c r="CA25" s="231"/>
      <c r="CB25" s="231"/>
      <c r="CC25" s="237">
        <f t="shared" si="21"/>
        <v>0</v>
      </c>
      <c r="CD25" s="231"/>
      <c r="CE25" s="231"/>
      <c r="CF25" s="231"/>
      <c r="CG25" s="237">
        <f t="shared" si="22"/>
        <v>0</v>
      </c>
      <c r="CH25" s="231"/>
      <c r="CI25" s="231"/>
      <c r="CJ25" s="231"/>
      <c r="CK25" s="231">
        <f t="shared" si="27"/>
        <v>0</v>
      </c>
      <c r="CL25" s="231"/>
      <c r="CM25" s="231"/>
      <c r="CN25" s="231"/>
      <c r="CO25" s="231"/>
      <c r="CP25" s="231"/>
      <c r="CQ25" s="231"/>
      <c r="CR25" s="231"/>
      <c r="CS25" s="231"/>
      <c r="CT25" s="235">
        <v>1</v>
      </c>
      <c r="CU25" s="226">
        <v>42500</v>
      </c>
      <c r="CV25" s="224"/>
      <c r="CW25" s="224"/>
      <c r="CX25" s="224"/>
      <c r="CY25" s="224"/>
      <c r="CZ25" s="226">
        <v>1</v>
      </c>
      <c r="DA25" s="226">
        <v>42500</v>
      </c>
      <c r="DB25" s="224"/>
      <c r="DC25" s="224"/>
      <c r="DD25" s="224"/>
      <c r="DE25" s="224"/>
      <c r="DF25" s="224"/>
      <c r="DG25" s="224"/>
      <c r="DH25" s="224"/>
      <c r="DI25" s="307"/>
      <c r="DJ25" s="308">
        <f t="shared" si="24"/>
        <v>1</v>
      </c>
      <c r="DK25" s="308">
        <f t="shared" si="24"/>
        <v>42500</v>
      </c>
      <c r="DL25" s="110">
        <v>1</v>
      </c>
      <c r="DM25" s="110">
        <v>42500</v>
      </c>
      <c r="DN25" s="110"/>
      <c r="DO25" s="110"/>
      <c r="DP25" s="110"/>
      <c r="DQ25" s="309">
        <v>1</v>
      </c>
      <c r="DR25" s="310">
        <v>42500</v>
      </c>
      <c r="DS25" s="110"/>
      <c r="DT25" s="110"/>
      <c r="DU25" s="110"/>
      <c r="DV25" s="110"/>
      <c r="DW25" s="110"/>
    </row>
    <row r="26" spans="1:127" ht="38.25">
      <c r="A26" s="305">
        <v>19</v>
      </c>
      <c r="B26" s="314" t="s">
        <v>661</v>
      </c>
      <c r="C26" s="314" t="s">
        <v>662</v>
      </c>
      <c r="D26" s="314" t="s">
        <v>663</v>
      </c>
      <c r="E26" s="239">
        <v>25500</v>
      </c>
      <c r="F26" s="226">
        <v>20</v>
      </c>
      <c r="G26" s="226">
        <f t="shared" si="0"/>
        <v>200.8125</v>
      </c>
      <c r="H26" s="225">
        <f t="shared" si="2"/>
        <v>1475.8125</v>
      </c>
      <c r="I26" s="239" t="s">
        <v>664</v>
      </c>
      <c r="J26" s="239">
        <v>20</v>
      </c>
      <c r="K26" s="225">
        <f t="shared" si="1"/>
        <v>4016.25</v>
      </c>
      <c r="L26" s="225">
        <f t="shared" si="3"/>
        <v>29516.25</v>
      </c>
      <c r="M26" s="226">
        <f t="shared" si="4"/>
        <v>14268</v>
      </c>
      <c r="N26" s="226">
        <f t="shared" si="5"/>
        <v>12325</v>
      </c>
      <c r="O26" s="226">
        <f t="shared" si="5"/>
        <v>1943</v>
      </c>
      <c r="P26" s="225">
        <f t="shared" si="6"/>
        <v>15248.25</v>
      </c>
      <c r="Q26" s="311" t="s">
        <v>659</v>
      </c>
      <c r="R26" s="311" t="s">
        <v>541</v>
      </c>
      <c r="S26" s="226">
        <v>1275</v>
      </c>
      <c r="T26" s="226">
        <v>201</v>
      </c>
      <c r="U26" s="237">
        <f t="shared" si="7"/>
        <v>1476</v>
      </c>
      <c r="V26" s="311" t="s">
        <v>542</v>
      </c>
      <c r="W26" s="226">
        <v>1275</v>
      </c>
      <c r="X26" s="226">
        <v>201</v>
      </c>
      <c r="Y26" s="237">
        <f t="shared" si="8"/>
        <v>1476</v>
      </c>
      <c r="Z26" s="311" t="s">
        <v>544</v>
      </c>
      <c r="AA26" s="226">
        <v>1275</v>
      </c>
      <c r="AB26" s="226">
        <v>201</v>
      </c>
      <c r="AC26" s="237">
        <f t="shared" si="9"/>
        <v>1476</v>
      </c>
      <c r="AD26" s="226" t="s">
        <v>545</v>
      </c>
      <c r="AE26" s="226">
        <v>1275</v>
      </c>
      <c r="AF26" s="226">
        <v>201</v>
      </c>
      <c r="AG26" s="237">
        <f t="shared" si="10"/>
        <v>1476</v>
      </c>
      <c r="AH26" s="231" t="s">
        <v>545</v>
      </c>
      <c r="AI26" s="231">
        <v>1275</v>
      </c>
      <c r="AJ26" s="231">
        <v>201</v>
      </c>
      <c r="AK26" s="237">
        <f t="shared" si="11"/>
        <v>1476</v>
      </c>
      <c r="AL26" s="249" t="s">
        <v>585</v>
      </c>
      <c r="AM26" s="231">
        <v>1275</v>
      </c>
      <c r="AN26" s="231">
        <v>201</v>
      </c>
      <c r="AO26" s="237">
        <f t="shared" si="12"/>
        <v>1476</v>
      </c>
      <c r="AP26" s="250">
        <v>39511</v>
      </c>
      <c r="AQ26" s="231">
        <v>1275</v>
      </c>
      <c r="AR26" s="231">
        <v>201</v>
      </c>
      <c r="AS26" s="237">
        <f t="shared" si="13"/>
        <v>1476</v>
      </c>
      <c r="AT26" s="231" t="s">
        <v>546</v>
      </c>
      <c r="AU26" s="231">
        <v>1275</v>
      </c>
      <c r="AV26" s="231">
        <v>201</v>
      </c>
      <c r="AW26" s="237">
        <f t="shared" si="14"/>
        <v>1476</v>
      </c>
      <c r="AX26" s="249" t="s">
        <v>547</v>
      </c>
      <c r="AY26" s="231">
        <v>2125</v>
      </c>
      <c r="AZ26" s="231">
        <v>335</v>
      </c>
      <c r="BA26" s="237">
        <f t="shared" si="15"/>
        <v>2460</v>
      </c>
      <c r="BB26" s="231"/>
      <c r="BC26" s="231"/>
      <c r="BD26" s="231"/>
      <c r="BE26" s="237">
        <f t="shared" si="16"/>
        <v>0</v>
      </c>
      <c r="BF26" s="231"/>
      <c r="BG26" s="231"/>
      <c r="BH26" s="231"/>
      <c r="BI26" s="237">
        <f t="shared" si="17"/>
        <v>0</v>
      </c>
      <c r="BJ26" s="231"/>
      <c r="BK26" s="231"/>
      <c r="BL26" s="231"/>
      <c r="BM26" s="237">
        <f t="shared" si="26"/>
        <v>0</v>
      </c>
      <c r="BN26" s="231"/>
      <c r="BO26" s="231"/>
      <c r="BP26" s="231"/>
      <c r="BQ26" s="237">
        <f t="shared" si="18"/>
        <v>0</v>
      </c>
      <c r="BR26" s="231"/>
      <c r="BS26" s="231"/>
      <c r="BT26" s="231"/>
      <c r="BU26" s="237">
        <f t="shared" si="19"/>
        <v>0</v>
      </c>
      <c r="BV26" s="231"/>
      <c r="BW26" s="231"/>
      <c r="BX26" s="231"/>
      <c r="BY26" s="237">
        <f t="shared" si="20"/>
        <v>0</v>
      </c>
      <c r="BZ26" s="231"/>
      <c r="CA26" s="231"/>
      <c r="CB26" s="231"/>
      <c r="CC26" s="237">
        <f t="shared" si="21"/>
        <v>0</v>
      </c>
      <c r="CD26" s="231"/>
      <c r="CE26" s="231"/>
      <c r="CF26" s="231"/>
      <c r="CG26" s="237">
        <f t="shared" si="22"/>
        <v>0</v>
      </c>
      <c r="CH26" s="231"/>
      <c r="CI26" s="231"/>
      <c r="CJ26" s="231"/>
      <c r="CK26" s="231">
        <f t="shared" si="27"/>
        <v>0</v>
      </c>
      <c r="CL26" s="231"/>
      <c r="CM26" s="231"/>
      <c r="CN26" s="231"/>
      <c r="CO26" s="231"/>
      <c r="CP26" s="231"/>
      <c r="CQ26" s="231"/>
      <c r="CR26" s="231"/>
      <c r="CS26" s="231"/>
      <c r="CT26" s="235">
        <v>1</v>
      </c>
      <c r="CU26" s="226">
        <v>25500</v>
      </c>
      <c r="CV26" s="224"/>
      <c r="CW26" s="224"/>
      <c r="CX26" s="224"/>
      <c r="CY26" s="224"/>
      <c r="CZ26" s="226">
        <v>1</v>
      </c>
      <c r="DA26" s="226">
        <v>25500</v>
      </c>
      <c r="DB26" s="224"/>
      <c r="DC26" s="224"/>
      <c r="DD26" s="224"/>
      <c r="DE26" s="224"/>
      <c r="DF26" s="224"/>
      <c r="DG26" s="224"/>
      <c r="DH26" s="224"/>
      <c r="DI26" s="307"/>
      <c r="DJ26" s="308">
        <f t="shared" si="24"/>
        <v>1</v>
      </c>
      <c r="DK26" s="308">
        <f t="shared" si="24"/>
        <v>25500</v>
      </c>
      <c r="DL26" s="110">
        <v>1</v>
      </c>
      <c r="DM26" s="110">
        <v>25500</v>
      </c>
      <c r="DN26" s="110"/>
      <c r="DO26" s="110"/>
      <c r="DP26" s="110"/>
      <c r="DQ26" s="309">
        <v>1</v>
      </c>
      <c r="DR26" s="310">
        <v>25500</v>
      </c>
      <c r="DS26" s="110"/>
      <c r="DT26" s="110"/>
      <c r="DU26" s="110"/>
      <c r="DV26" s="110"/>
      <c r="DW26" s="110"/>
    </row>
    <row r="27" spans="1:127" ht="51">
      <c r="A27" s="305">
        <v>20</v>
      </c>
      <c r="B27" s="314" t="s">
        <v>665</v>
      </c>
      <c r="C27" s="314" t="s">
        <v>666</v>
      </c>
      <c r="D27" s="314" t="s">
        <v>667</v>
      </c>
      <c r="E27" s="239">
        <v>42500</v>
      </c>
      <c r="F27" s="226">
        <v>20</v>
      </c>
      <c r="G27" s="226">
        <f t="shared" si="0"/>
        <v>334.6875</v>
      </c>
      <c r="H27" s="225">
        <f t="shared" si="2"/>
        <v>2459.6875</v>
      </c>
      <c r="I27" s="239" t="s">
        <v>668</v>
      </c>
      <c r="J27" s="239">
        <v>20</v>
      </c>
      <c r="K27" s="225">
        <f t="shared" si="1"/>
        <v>6693.75</v>
      </c>
      <c r="L27" s="225">
        <f t="shared" si="3"/>
        <v>49193.75</v>
      </c>
      <c r="M27" s="226">
        <f t="shared" si="4"/>
        <v>9840</v>
      </c>
      <c r="N27" s="226">
        <f t="shared" si="5"/>
        <v>8500</v>
      </c>
      <c r="O27" s="226">
        <f t="shared" si="5"/>
        <v>1340</v>
      </c>
      <c r="P27" s="225">
        <f t="shared" si="6"/>
        <v>39353.75</v>
      </c>
      <c r="Q27" s="311" t="s">
        <v>669</v>
      </c>
      <c r="R27" s="226" t="s">
        <v>545</v>
      </c>
      <c r="S27" s="226">
        <v>4250</v>
      </c>
      <c r="T27" s="226">
        <v>670</v>
      </c>
      <c r="U27" s="237">
        <f t="shared" si="7"/>
        <v>4920</v>
      </c>
      <c r="V27" s="238">
        <v>39511</v>
      </c>
      <c r="W27" s="226">
        <v>2125</v>
      </c>
      <c r="X27" s="226">
        <v>335</v>
      </c>
      <c r="Y27" s="237">
        <f t="shared" si="8"/>
        <v>2460</v>
      </c>
      <c r="Z27" s="226" t="s">
        <v>588</v>
      </c>
      <c r="AA27" s="226">
        <v>2125</v>
      </c>
      <c r="AB27" s="226">
        <v>335</v>
      </c>
      <c r="AC27" s="237">
        <f t="shared" si="9"/>
        <v>2460</v>
      </c>
      <c r="AD27" s="226"/>
      <c r="AE27" s="226"/>
      <c r="AF27" s="226"/>
      <c r="AG27" s="237">
        <f t="shared" si="10"/>
        <v>0</v>
      </c>
      <c r="AH27" s="231"/>
      <c r="AI27" s="231"/>
      <c r="AJ27" s="231"/>
      <c r="AK27" s="237">
        <f t="shared" si="11"/>
        <v>0</v>
      </c>
      <c r="AL27" s="231"/>
      <c r="AM27" s="231"/>
      <c r="AN27" s="231"/>
      <c r="AO27" s="237">
        <f t="shared" si="12"/>
        <v>0</v>
      </c>
      <c r="AP27" s="231"/>
      <c r="AQ27" s="231"/>
      <c r="AR27" s="231"/>
      <c r="AS27" s="237">
        <f t="shared" si="13"/>
        <v>0</v>
      </c>
      <c r="AT27" s="231"/>
      <c r="AU27" s="231"/>
      <c r="AV27" s="231"/>
      <c r="AW27" s="237">
        <f t="shared" si="14"/>
        <v>0</v>
      </c>
      <c r="AX27" s="231"/>
      <c r="AY27" s="231"/>
      <c r="AZ27" s="231"/>
      <c r="BA27" s="237">
        <f t="shared" si="15"/>
        <v>0</v>
      </c>
      <c r="BB27" s="231"/>
      <c r="BC27" s="231"/>
      <c r="BD27" s="231"/>
      <c r="BE27" s="237">
        <f t="shared" si="16"/>
        <v>0</v>
      </c>
      <c r="BF27" s="231"/>
      <c r="BG27" s="231"/>
      <c r="BH27" s="231"/>
      <c r="BI27" s="237">
        <f t="shared" si="17"/>
        <v>0</v>
      </c>
      <c r="BJ27" s="231"/>
      <c r="BK27" s="231"/>
      <c r="BL27" s="231"/>
      <c r="BM27" s="237">
        <f t="shared" si="26"/>
        <v>0</v>
      </c>
      <c r="BN27" s="231"/>
      <c r="BO27" s="231"/>
      <c r="BP27" s="231"/>
      <c r="BQ27" s="237">
        <f t="shared" si="18"/>
        <v>0</v>
      </c>
      <c r="BR27" s="231"/>
      <c r="BS27" s="231"/>
      <c r="BT27" s="231"/>
      <c r="BU27" s="237">
        <f t="shared" si="19"/>
        <v>0</v>
      </c>
      <c r="BV27" s="231"/>
      <c r="BW27" s="231"/>
      <c r="BX27" s="231"/>
      <c r="BY27" s="237">
        <f t="shared" si="20"/>
        <v>0</v>
      </c>
      <c r="BZ27" s="231"/>
      <c r="CA27" s="231"/>
      <c r="CB27" s="231"/>
      <c r="CC27" s="237">
        <f t="shared" si="21"/>
        <v>0</v>
      </c>
      <c r="CD27" s="231"/>
      <c r="CE27" s="231"/>
      <c r="CF27" s="231"/>
      <c r="CG27" s="237">
        <f t="shared" si="22"/>
        <v>0</v>
      </c>
      <c r="CH27" s="231"/>
      <c r="CI27" s="231"/>
      <c r="CJ27" s="231"/>
      <c r="CK27" s="231">
        <f t="shared" si="27"/>
        <v>0</v>
      </c>
      <c r="CL27" s="231"/>
      <c r="CM27" s="231"/>
      <c r="CN27" s="231"/>
      <c r="CO27" s="231"/>
      <c r="CP27" s="231"/>
      <c r="CQ27" s="231"/>
      <c r="CR27" s="231"/>
      <c r="CS27" s="231"/>
      <c r="CT27" s="235">
        <v>1</v>
      </c>
      <c r="CU27" s="226">
        <v>42500</v>
      </c>
      <c r="CV27" s="224"/>
      <c r="CW27" s="224"/>
      <c r="CX27" s="224">
        <v>1</v>
      </c>
      <c r="CY27" s="224">
        <v>42500</v>
      </c>
      <c r="CZ27" s="226"/>
      <c r="DA27" s="226"/>
      <c r="DB27" s="224"/>
      <c r="DC27" s="224"/>
      <c r="DD27" s="224"/>
      <c r="DE27" s="224"/>
      <c r="DF27" s="224"/>
      <c r="DG27" s="224"/>
      <c r="DH27" s="224"/>
      <c r="DI27" s="307"/>
      <c r="DJ27" s="308">
        <f t="shared" si="24"/>
        <v>1</v>
      </c>
      <c r="DK27" s="308">
        <f t="shared" si="24"/>
        <v>42500</v>
      </c>
      <c r="DL27" s="110" t="s">
        <v>525</v>
      </c>
      <c r="DM27" s="110" t="s">
        <v>525</v>
      </c>
      <c r="DN27" s="110">
        <v>1</v>
      </c>
      <c r="DO27" s="110">
        <v>42500</v>
      </c>
      <c r="DP27" s="110"/>
      <c r="DQ27" s="309">
        <v>1</v>
      </c>
      <c r="DR27" s="310">
        <v>42500</v>
      </c>
      <c r="DS27" s="110"/>
      <c r="DT27" s="110"/>
      <c r="DU27" s="110"/>
      <c r="DV27" s="110"/>
      <c r="DW27" s="110"/>
    </row>
    <row r="28" spans="1:127" ht="51">
      <c r="A28" s="305">
        <v>21</v>
      </c>
      <c r="B28" s="314" t="s">
        <v>670</v>
      </c>
      <c r="C28" s="314" t="s">
        <v>671</v>
      </c>
      <c r="D28" s="314" t="s">
        <v>672</v>
      </c>
      <c r="E28" s="239">
        <v>34000</v>
      </c>
      <c r="F28" s="226">
        <v>20</v>
      </c>
      <c r="G28" s="226">
        <f t="shared" si="0"/>
        <v>267.75</v>
      </c>
      <c r="H28" s="225">
        <f t="shared" si="2"/>
        <v>1967.75</v>
      </c>
      <c r="I28" s="239" t="s">
        <v>673</v>
      </c>
      <c r="J28" s="239">
        <v>20</v>
      </c>
      <c r="K28" s="225">
        <f t="shared" si="1"/>
        <v>5355</v>
      </c>
      <c r="L28" s="225">
        <f t="shared" si="3"/>
        <v>39355</v>
      </c>
      <c r="M28" s="226">
        <f t="shared" si="4"/>
        <v>17872</v>
      </c>
      <c r="N28" s="226">
        <f t="shared" si="5"/>
        <v>15300</v>
      </c>
      <c r="O28" s="226">
        <f t="shared" si="5"/>
        <v>2572</v>
      </c>
      <c r="P28" s="225">
        <f t="shared" si="6"/>
        <v>21483</v>
      </c>
      <c r="Q28" s="311" t="s">
        <v>669</v>
      </c>
      <c r="R28" s="226" t="s">
        <v>542</v>
      </c>
      <c r="S28" s="226">
        <v>1700</v>
      </c>
      <c r="T28" s="226">
        <v>268</v>
      </c>
      <c r="U28" s="237">
        <f t="shared" si="7"/>
        <v>1968</v>
      </c>
      <c r="V28" s="311" t="s">
        <v>543</v>
      </c>
      <c r="W28" s="226">
        <v>1700</v>
      </c>
      <c r="X28" s="226">
        <v>268</v>
      </c>
      <c r="Y28" s="237">
        <f t="shared" si="8"/>
        <v>1968</v>
      </c>
      <c r="Z28" s="238">
        <v>39511</v>
      </c>
      <c r="AA28" s="226">
        <v>1700</v>
      </c>
      <c r="AB28" s="226">
        <v>268</v>
      </c>
      <c r="AC28" s="237">
        <f t="shared" si="9"/>
        <v>1968</v>
      </c>
      <c r="AD28" s="238">
        <v>39697</v>
      </c>
      <c r="AE28" s="226">
        <v>10200</v>
      </c>
      <c r="AF28" s="226">
        <v>1768</v>
      </c>
      <c r="AG28" s="237">
        <f t="shared" si="10"/>
        <v>11968</v>
      </c>
      <c r="AH28" s="231"/>
      <c r="AI28" s="231"/>
      <c r="AJ28" s="231"/>
      <c r="AK28" s="237">
        <f t="shared" si="11"/>
        <v>0</v>
      </c>
      <c r="AL28" s="231"/>
      <c r="AM28" s="231"/>
      <c r="AN28" s="231"/>
      <c r="AO28" s="237">
        <f t="shared" si="12"/>
        <v>0</v>
      </c>
      <c r="AP28" s="231"/>
      <c r="AQ28" s="231"/>
      <c r="AR28" s="231"/>
      <c r="AS28" s="237">
        <f t="shared" si="13"/>
        <v>0</v>
      </c>
      <c r="AT28" s="231"/>
      <c r="AU28" s="231"/>
      <c r="AV28" s="231"/>
      <c r="AW28" s="237">
        <f t="shared" si="14"/>
        <v>0</v>
      </c>
      <c r="AX28" s="231"/>
      <c r="AY28" s="231"/>
      <c r="AZ28" s="231"/>
      <c r="BA28" s="237">
        <f t="shared" si="15"/>
        <v>0</v>
      </c>
      <c r="BB28" s="231"/>
      <c r="BC28" s="231"/>
      <c r="BD28" s="231"/>
      <c r="BE28" s="237">
        <f t="shared" si="16"/>
        <v>0</v>
      </c>
      <c r="BF28" s="231"/>
      <c r="BG28" s="231"/>
      <c r="BH28" s="231"/>
      <c r="BI28" s="237">
        <f t="shared" si="17"/>
        <v>0</v>
      </c>
      <c r="BJ28" s="231"/>
      <c r="BK28" s="231"/>
      <c r="BL28" s="231"/>
      <c r="BM28" s="237">
        <f t="shared" si="26"/>
        <v>0</v>
      </c>
      <c r="BN28" s="231"/>
      <c r="BO28" s="231"/>
      <c r="BP28" s="231"/>
      <c r="BQ28" s="237">
        <f t="shared" si="18"/>
        <v>0</v>
      </c>
      <c r="BR28" s="231"/>
      <c r="BS28" s="231"/>
      <c r="BT28" s="231"/>
      <c r="BU28" s="237">
        <f t="shared" si="19"/>
        <v>0</v>
      </c>
      <c r="BV28" s="231"/>
      <c r="BW28" s="231"/>
      <c r="BX28" s="231"/>
      <c r="BY28" s="237">
        <f t="shared" si="20"/>
        <v>0</v>
      </c>
      <c r="BZ28" s="231"/>
      <c r="CA28" s="231"/>
      <c r="CB28" s="231"/>
      <c r="CC28" s="237">
        <f t="shared" si="21"/>
        <v>0</v>
      </c>
      <c r="CD28" s="231"/>
      <c r="CE28" s="231"/>
      <c r="CF28" s="231"/>
      <c r="CG28" s="237">
        <f t="shared" si="22"/>
        <v>0</v>
      </c>
      <c r="CH28" s="231"/>
      <c r="CI28" s="231"/>
      <c r="CJ28" s="231"/>
      <c r="CK28" s="231">
        <f t="shared" si="27"/>
        <v>0</v>
      </c>
      <c r="CL28" s="231"/>
      <c r="CM28" s="231"/>
      <c r="CN28" s="231"/>
      <c r="CO28" s="231"/>
      <c r="CP28" s="231"/>
      <c r="CQ28" s="231"/>
      <c r="CR28" s="231"/>
      <c r="CS28" s="231"/>
      <c r="CT28" s="235">
        <v>1</v>
      </c>
      <c r="CU28" s="226">
        <v>34000</v>
      </c>
      <c r="CV28" s="224"/>
      <c r="CW28" s="224"/>
      <c r="CX28" s="224"/>
      <c r="CY28" s="224"/>
      <c r="CZ28" s="226">
        <v>1</v>
      </c>
      <c r="DA28" s="226">
        <v>34000</v>
      </c>
      <c r="DB28" s="224"/>
      <c r="DC28" s="224"/>
      <c r="DD28" s="224"/>
      <c r="DE28" s="224"/>
      <c r="DF28" s="224"/>
      <c r="DG28" s="224"/>
      <c r="DH28" s="224"/>
      <c r="DI28" s="307"/>
      <c r="DJ28" s="308">
        <f t="shared" si="24"/>
        <v>1</v>
      </c>
      <c r="DK28" s="308">
        <f t="shared" si="24"/>
        <v>34000</v>
      </c>
      <c r="DL28" s="110">
        <v>1</v>
      </c>
      <c r="DM28" s="110">
        <v>34000</v>
      </c>
      <c r="DN28" s="110"/>
      <c r="DO28" s="110"/>
      <c r="DP28" s="110"/>
      <c r="DQ28" s="309">
        <v>1</v>
      </c>
      <c r="DR28" s="310">
        <v>34000</v>
      </c>
      <c r="DS28" s="110"/>
      <c r="DT28" s="110"/>
      <c r="DU28" s="110"/>
      <c r="DV28" s="110"/>
      <c r="DW28" s="110"/>
    </row>
    <row r="29" spans="1:127" ht="48">
      <c r="A29" s="305">
        <v>22</v>
      </c>
      <c r="B29" s="314" t="s">
        <v>674</v>
      </c>
      <c r="C29" s="314" t="s">
        <v>675</v>
      </c>
      <c r="D29" s="314" t="s">
        <v>676</v>
      </c>
      <c r="E29" s="239">
        <v>21250</v>
      </c>
      <c r="F29" s="226">
        <v>20</v>
      </c>
      <c r="G29" s="226">
        <f t="shared" si="0"/>
        <v>167.34375</v>
      </c>
      <c r="H29" s="225">
        <f t="shared" si="2"/>
        <v>1229.84375</v>
      </c>
      <c r="I29" s="239" t="s">
        <v>677</v>
      </c>
      <c r="J29" s="239">
        <v>20</v>
      </c>
      <c r="K29" s="225">
        <f t="shared" si="1"/>
        <v>3346.875</v>
      </c>
      <c r="L29" s="225">
        <f t="shared" si="3"/>
        <v>24596.875</v>
      </c>
      <c r="M29" s="226">
        <f t="shared" si="4"/>
        <v>9848</v>
      </c>
      <c r="N29" s="226">
        <f t="shared" si="5"/>
        <v>8504</v>
      </c>
      <c r="O29" s="226">
        <f t="shared" si="5"/>
        <v>1344</v>
      </c>
      <c r="P29" s="225">
        <f t="shared" si="6"/>
        <v>14748.875</v>
      </c>
      <c r="Q29" s="311" t="s">
        <v>678</v>
      </c>
      <c r="R29" s="311" t="s">
        <v>541</v>
      </c>
      <c r="S29" s="226">
        <v>1063</v>
      </c>
      <c r="T29" s="226">
        <v>168</v>
      </c>
      <c r="U29" s="237">
        <f t="shared" si="7"/>
        <v>1231</v>
      </c>
      <c r="V29" s="311" t="s">
        <v>544</v>
      </c>
      <c r="W29" s="226">
        <v>1063</v>
      </c>
      <c r="X29" s="226">
        <v>168</v>
      </c>
      <c r="Y29" s="237">
        <f t="shared" si="8"/>
        <v>1231</v>
      </c>
      <c r="Z29" s="311" t="s">
        <v>585</v>
      </c>
      <c r="AA29" s="226">
        <v>1063</v>
      </c>
      <c r="AB29" s="226">
        <v>168</v>
      </c>
      <c r="AC29" s="237">
        <f t="shared" si="9"/>
        <v>1231</v>
      </c>
      <c r="AD29" s="238">
        <v>39511</v>
      </c>
      <c r="AE29" s="226">
        <v>1063</v>
      </c>
      <c r="AF29" s="226">
        <v>168</v>
      </c>
      <c r="AG29" s="237">
        <f t="shared" si="10"/>
        <v>1231</v>
      </c>
      <c r="AH29" s="231" t="s">
        <v>546</v>
      </c>
      <c r="AI29" s="231">
        <v>1063</v>
      </c>
      <c r="AJ29" s="231">
        <v>168</v>
      </c>
      <c r="AK29" s="237">
        <f t="shared" si="11"/>
        <v>1231</v>
      </c>
      <c r="AL29" s="250">
        <v>39847</v>
      </c>
      <c r="AM29" s="231">
        <v>1063</v>
      </c>
      <c r="AN29" s="231">
        <v>168</v>
      </c>
      <c r="AO29" s="237">
        <f t="shared" si="12"/>
        <v>1231</v>
      </c>
      <c r="AP29" s="231" t="s">
        <v>587</v>
      </c>
      <c r="AQ29" s="231">
        <v>1063</v>
      </c>
      <c r="AR29" s="231">
        <v>168</v>
      </c>
      <c r="AS29" s="237">
        <f t="shared" si="13"/>
        <v>1231</v>
      </c>
      <c r="AT29" s="231" t="s">
        <v>588</v>
      </c>
      <c r="AU29" s="231">
        <v>1063</v>
      </c>
      <c r="AV29" s="231">
        <v>168</v>
      </c>
      <c r="AW29" s="237">
        <f t="shared" si="14"/>
        <v>1231</v>
      </c>
      <c r="AX29" s="231"/>
      <c r="AY29" s="231"/>
      <c r="AZ29" s="231"/>
      <c r="BA29" s="237">
        <f t="shared" si="15"/>
        <v>0</v>
      </c>
      <c r="BB29" s="231"/>
      <c r="BC29" s="231"/>
      <c r="BD29" s="231"/>
      <c r="BE29" s="237">
        <f t="shared" si="16"/>
        <v>0</v>
      </c>
      <c r="BF29" s="231"/>
      <c r="BG29" s="231"/>
      <c r="BH29" s="231"/>
      <c r="BI29" s="237">
        <f t="shared" si="17"/>
        <v>0</v>
      </c>
      <c r="BJ29" s="231"/>
      <c r="BK29" s="231"/>
      <c r="BL29" s="231"/>
      <c r="BM29" s="237">
        <f t="shared" si="26"/>
        <v>0</v>
      </c>
      <c r="BN29" s="231"/>
      <c r="BO29" s="231"/>
      <c r="BP29" s="231"/>
      <c r="BQ29" s="237">
        <f t="shared" si="18"/>
        <v>0</v>
      </c>
      <c r="BR29" s="231"/>
      <c r="BS29" s="231"/>
      <c r="BT29" s="231"/>
      <c r="BU29" s="237">
        <f t="shared" si="19"/>
        <v>0</v>
      </c>
      <c r="BV29" s="231"/>
      <c r="BW29" s="231"/>
      <c r="BX29" s="231"/>
      <c r="BY29" s="237">
        <f t="shared" si="20"/>
        <v>0</v>
      </c>
      <c r="BZ29" s="231"/>
      <c r="CA29" s="231"/>
      <c r="CB29" s="231"/>
      <c r="CC29" s="237">
        <f t="shared" si="21"/>
        <v>0</v>
      </c>
      <c r="CD29" s="231"/>
      <c r="CE29" s="231"/>
      <c r="CF29" s="231"/>
      <c r="CG29" s="237">
        <f t="shared" si="22"/>
        <v>0</v>
      </c>
      <c r="CH29" s="231"/>
      <c r="CI29" s="231"/>
      <c r="CJ29" s="231"/>
      <c r="CK29" s="231">
        <f t="shared" si="27"/>
        <v>0</v>
      </c>
      <c r="CL29" s="231"/>
      <c r="CM29" s="231"/>
      <c r="CN29" s="231"/>
      <c r="CO29" s="231"/>
      <c r="CP29" s="231"/>
      <c r="CQ29" s="231"/>
      <c r="CR29" s="231"/>
      <c r="CS29" s="231"/>
      <c r="CT29" s="235">
        <v>1</v>
      </c>
      <c r="CU29" s="226">
        <v>21250</v>
      </c>
      <c r="CV29" s="224"/>
      <c r="CW29" s="224"/>
      <c r="CX29" s="224">
        <v>1</v>
      </c>
      <c r="CY29" s="224">
        <v>21250</v>
      </c>
      <c r="CZ29" s="226"/>
      <c r="DA29" s="226"/>
      <c r="DB29" s="224"/>
      <c r="DC29" s="224"/>
      <c r="DD29" s="224"/>
      <c r="DE29" s="224"/>
      <c r="DF29" s="224"/>
      <c r="DG29" s="224"/>
      <c r="DH29" s="224"/>
      <c r="DI29" s="307"/>
      <c r="DJ29" s="308">
        <f t="shared" si="24"/>
        <v>1</v>
      </c>
      <c r="DK29" s="308">
        <f t="shared" si="24"/>
        <v>21250</v>
      </c>
      <c r="DL29" s="110">
        <v>1</v>
      </c>
      <c r="DM29" s="110">
        <v>21250</v>
      </c>
      <c r="DN29" s="110"/>
      <c r="DO29" s="110"/>
      <c r="DP29" s="110"/>
      <c r="DQ29" s="309">
        <v>1</v>
      </c>
      <c r="DR29" s="310">
        <v>21250</v>
      </c>
      <c r="DS29" s="110"/>
      <c r="DT29" s="110"/>
      <c r="DU29" s="110"/>
      <c r="DV29" s="110"/>
      <c r="DW29" s="110"/>
    </row>
    <row r="30" spans="1:127" ht="48">
      <c r="A30" s="305">
        <v>23</v>
      </c>
      <c r="B30" s="314" t="s">
        <v>679</v>
      </c>
      <c r="C30" s="314" t="s">
        <v>680</v>
      </c>
      <c r="D30" s="314" t="s">
        <v>676</v>
      </c>
      <c r="E30" s="239">
        <v>21250</v>
      </c>
      <c r="F30" s="226">
        <v>20</v>
      </c>
      <c r="G30" s="226">
        <f t="shared" si="0"/>
        <v>167.34375</v>
      </c>
      <c r="H30" s="225">
        <f t="shared" si="2"/>
        <v>1229.84375</v>
      </c>
      <c r="I30" s="239" t="s">
        <v>681</v>
      </c>
      <c r="J30" s="239">
        <v>20</v>
      </c>
      <c r="K30" s="225">
        <f t="shared" si="1"/>
        <v>3346.875</v>
      </c>
      <c r="L30" s="225">
        <f t="shared" si="3"/>
        <v>24596.875</v>
      </c>
      <c r="M30" s="226">
        <f t="shared" si="4"/>
        <v>9848</v>
      </c>
      <c r="N30" s="226">
        <f t="shared" si="5"/>
        <v>8504</v>
      </c>
      <c r="O30" s="226">
        <f t="shared" si="5"/>
        <v>1344</v>
      </c>
      <c r="P30" s="225">
        <f t="shared" si="6"/>
        <v>14748.875</v>
      </c>
      <c r="Q30" s="311" t="s">
        <v>678</v>
      </c>
      <c r="R30" s="236" t="s">
        <v>541</v>
      </c>
      <c r="S30" s="226">
        <v>1063</v>
      </c>
      <c r="T30" s="226">
        <v>168</v>
      </c>
      <c r="U30" s="237">
        <f t="shared" si="7"/>
        <v>1231</v>
      </c>
      <c r="V30" s="311" t="s">
        <v>544</v>
      </c>
      <c r="W30" s="226">
        <v>1063</v>
      </c>
      <c r="X30" s="226">
        <v>168</v>
      </c>
      <c r="Y30" s="237">
        <f t="shared" si="8"/>
        <v>1231</v>
      </c>
      <c r="Z30" s="311" t="s">
        <v>585</v>
      </c>
      <c r="AA30" s="226">
        <v>1063</v>
      </c>
      <c r="AB30" s="226">
        <v>168</v>
      </c>
      <c r="AC30" s="237">
        <f t="shared" si="9"/>
        <v>1231</v>
      </c>
      <c r="AD30" s="238">
        <v>39511</v>
      </c>
      <c r="AE30" s="226">
        <v>1063</v>
      </c>
      <c r="AF30" s="226">
        <v>168</v>
      </c>
      <c r="AG30" s="237">
        <f t="shared" si="10"/>
        <v>1231</v>
      </c>
      <c r="AH30" s="231" t="s">
        <v>546</v>
      </c>
      <c r="AI30" s="231">
        <v>1063</v>
      </c>
      <c r="AJ30" s="231">
        <v>168</v>
      </c>
      <c r="AK30" s="237">
        <f t="shared" si="11"/>
        <v>1231</v>
      </c>
      <c r="AL30" s="250">
        <v>39847</v>
      </c>
      <c r="AM30" s="231">
        <v>1063</v>
      </c>
      <c r="AN30" s="231">
        <v>168</v>
      </c>
      <c r="AO30" s="237">
        <f t="shared" si="12"/>
        <v>1231</v>
      </c>
      <c r="AP30" s="231" t="s">
        <v>587</v>
      </c>
      <c r="AQ30" s="231">
        <v>1063</v>
      </c>
      <c r="AR30" s="231">
        <v>168</v>
      </c>
      <c r="AS30" s="237">
        <f t="shared" si="13"/>
        <v>1231</v>
      </c>
      <c r="AT30" s="231" t="s">
        <v>588</v>
      </c>
      <c r="AU30" s="231">
        <v>1063</v>
      </c>
      <c r="AV30" s="231">
        <v>168</v>
      </c>
      <c r="AW30" s="237">
        <f t="shared" si="14"/>
        <v>1231</v>
      </c>
      <c r="AX30" s="231"/>
      <c r="AY30" s="231"/>
      <c r="AZ30" s="231"/>
      <c r="BA30" s="237">
        <f t="shared" si="15"/>
        <v>0</v>
      </c>
      <c r="BB30" s="231"/>
      <c r="BC30" s="231"/>
      <c r="BD30" s="231"/>
      <c r="BE30" s="237">
        <f t="shared" si="16"/>
        <v>0</v>
      </c>
      <c r="BF30" s="231"/>
      <c r="BG30" s="231"/>
      <c r="BH30" s="231"/>
      <c r="BI30" s="237">
        <f t="shared" si="17"/>
        <v>0</v>
      </c>
      <c r="BJ30" s="231"/>
      <c r="BK30" s="231"/>
      <c r="BL30" s="231"/>
      <c r="BM30" s="237">
        <f t="shared" si="26"/>
        <v>0</v>
      </c>
      <c r="BN30" s="231"/>
      <c r="BO30" s="231"/>
      <c r="BP30" s="231"/>
      <c r="BQ30" s="237">
        <f t="shared" si="18"/>
        <v>0</v>
      </c>
      <c r="BR30" s="231"/>
      <c r="BS30" s="231"/>
      <c r="BT30" s="231"/>
      <c r="BU30" s="237">
        <f t="shared" si="19"/>
        <v>0</v>
      </c>
      <c r="BV30" s="231"/>
      <c r="BW30" s="231"/>
      <c r="BX30" s="231"/>
      <c r="BY30" s="237">
        <f t="shared" si="20"/>
        <v>0</v>
      </c>
      <c r="BZ30" s="231"/>
      <c r="CA30" s="231"/>
      <c r="CB30" s="231"/>
      <c r="CC30" s="237">
        <f t="shared" si="21"/>
        <v>0</v>
      </c>
      <c r="CD30" s="231"/>
      <c r="CE30" s="231"/>
      <c r="CF30" s="231"/>
      <c r="CG30" s="237">
        <f t="shared" si="22"/>
        <v>0</v>
      </c>
      <c r="CH30" s="231"/>
      <c r="CI30" s="231"/>
      <c r="CJ30" s="231"/>
      <c r="CK30" s="231">
        <f t="shared" si="27"/>
        <v>0</v>
      </c>
      <c r="CL30" s="231"/>
      <c r="CM30" s="231"/>
      <c r="CN30" s="231"/>
      <c r="CO30" s="231"/>
      <c r="CP30" s="231"/>
      <c r="CQ30" s="231"/>
      <c r="CR30" s="231"/>
      <c r="CS30" s="231"/>
      <c r="CT30" s="235">
        <v>1</v>
      </c>
      <c r="CU30" s="226">
        <v>21250</v>
      </c>
      <c r="CV30" s="224"/>
      <c r="CW30" s="224"/>
      <c r="CX30" s="224">
        <v>1</v>
      </c>
      <c r="CY30" s="224">
        <v>21250</v>
      </c>
      <c r="CZ30" s="226"/>
      <c r="DA30" s="226"/>
      <c r="DB30" s="224"/>
      <c r="DC30" s="224"/>
      <c r="DD30" s="224"/>
      <c r="DE30" s="224"/>
      <c r="DF30" s="224"/>
      <c r="DG30" s="224"/>
      <c r="DH30" s="224"/>
      <c r="DI30" s="307"/>
      <c r="DJ30" s="308">
        <f t="shared" si="24"/>
        <v>1</v>
      </c>
      <c r="DK30" s="308">
        <f t="shared" si="24"/>
        <v>21250</v>
      </c>
      <c r="DL30" s="110">
        <v>1</v>
      </c>
      <c r="DM30" s="110">
        <v>21250</v>
      </c>
      <c r="DN30" s="110"/>
      <c r="DO30" s="110"/>
      <c r="DP30" s="110"/>
      <c r="DQ30" s="309">
        <v>1</v>
      </c>
      <c r="DR30" s="310">
        <v>21250</v>
      </c>
      <c r="DS30" s="110"/>
      <c r="DT30" s="110"/>
      <c r="DU30" s="110"/>
      <c r="DV30" s="110"/>
      <c r="DW30" s="110"/>
    </row>
    <row r="31" spans="1:127" ht="51">
      <c r="A31" s="305">
        <v>24</v>
      </c>
      <c r="B31" s="314" t="s">
        <v>682</v>
      </c>
      <c r="C31" s="314" t="s">
        <v>683</v>
      </c>
      <c r="D31" s="314" t="s">
        <v>684</v>
      </c>
      <c r="E31" s="239">
        <v>21250</v>
      </c>
      <c r="F31" s="226">
        <v>20</v>
      </c>
      <c r="G31" s="226">
        <f t="shared" si="0"/>
        <v>167.34375</v>
      </c>
      <c r="H31" s="225">
        <f t="shared" si="2"/>
        <v>1229.84375</v>
      </c>
      <c r="I31" s="239" t="s">
        <v>685</v>
      </c>
      <c r="J31" s="239">
        <v>20</v>
      </c>
      <c r="K31" s="225">
        <f t="shared" si="1"/>
        <v>3346.875</v>
      </c>
      <c r="L31" s="225">
        <f t="shared" si="3"/>
        <v>24596.875</v>
      </c>
      <c r="M31" s="226">
        <f t="shared" si="4"/>
        <v>2462</v>
      </c>
      <c r="N31" s="226">
        <f t="shared" si="5"/>
        <v>2126</v>
      </c>
      <c r="O31" s="226">
        <f t="shared" si="5"/>
        <v>336</v>
      </c>
      <c r="P31" s="225">
        <f t="shared" si="6"/>
        <v>22134.875</v>
      </c>
      <c r="Q31" s="311" t="s">
        <v>686</v>
      </c>
      <c r="R31" s="311" t="s">
        <v>687</v>
      </c>
      <c r="S31" s="226">
        <v>1063</v>
      </c>
      <c r="T31" s="226">
        <v>168</v>
      </c>
      <c r="U31" s="237">
        <f t="shared" si="7"/>
        <v>1231</v>
      </c>
      <c r="V31" s="226" t="s">
        <v>546</v>
      </c>
      <c r="W31" s="226">
        <v>1063</v>
      </c>
      <c r="X31" s="226">
        <v>168</v>
      </c>
      <c r="Y31" s="237">
        <f t="shared" si="8"/>
        <v>1231</v>
      </c>
      <c r="Z31" s="226"/>
      <c r="AA31" s="226"/>
      <c r="AB31" s="226"/>
      <c r="AC31" s="237">
        <f t="shared" si="9"/>
        <v>0</v>
      </c>
      <c r="AD31" s="226"/>
      <c r="AE31" s="226"/>
      <c r="AF31" s="226"/>
      <c r="AG31" s="237">
        <f t="shared" si="10"/>
        <v>0</v>
      </c>
      <c r="AH31" s="231"/>
      <c r="AI31" s="231"/>
      <c r="AJ31" s="231"/>
      <c r="AK31" s="237">
        <f t="shared" si="11"/>
        <v>0</v>
      </c>
      <c r="AL31" s="231"/>
      <c r="AM31" s="231"/>
      <c r="AN31" s="231"/>
      <c r="AO31" s="237">
        <f t="shared" si="12"/>
        <v>0</v>
      </c>
      <c r="AP31" s="231"/>
      <c r="AQ31" s="231"/>
      <c r="AR31" s="231"/>
      <c r="AS31" s="237">
        <f t="shared" si="13"/>
        <v>0</v>
      </c>
      <c r="AT31" s="231"/>
      <c r="AU31" s="231"/>
      <c r="AV31" s="231"/>
      <c r="AW31" s="237">
        <f t="shared" si="14"/>
        <v>0</v>
      </c>
      <c r="AX31" s="231"/>
      <c r="AY31" s="231"/>
      <c r="AZ31" s="231"/>
      <c r="BA31" s="237">
        <f t="shared" si="15"/>
        <v>0</v>
      </c>
      <c r="BB31" s="231"/>
      <c r="BC31" s="231"/>
      <c r="BD31" s="231"/>
      <c r="BE31" s="237">
        <f t="shared" si="16"/>
        <v>0</v>
      </c>
      <c r="BF31" s="231"/>
      <c r="BG31" s="231"/>
      <c r="BH31" s="231"/>
      <c r="BI31" s="237">
        <f t="shared" si="17"/>
        <v>0</v>
      </c>
      <c r="BJ31" s="231"/>
      <c r="BK31" s="231"/>
      <c r="BL31" s="231"/>
      <c r="BM31" s="237">
        <f t="shared" si="26"/>
        <v>0</v>
      </c>
      <c r="BN31" s="231"/>
      <c r="BO31" s="231"/>
      <c r="BP31" s="231"/>
      <c r="BQ31" s="237">
        <f t="shared" si="18"/>
        <v>0</v>
      </c>
      <c r="BR31" s="231"/>
      <c r="BS31" s="231"/>
      <c r="BT31" s="231"/>
      <c r="BU31" s="237">
        <f t="shared" si="19"/>
        <v>0</v>
      </c>
      <c r="BV31" s="231"/>
      <c r="BW31" s="231"/>
      <c r="BX31" s="231"/>
      <c r="BY31" s="237">
        <f t="shared" si="20"/>
        <v>0</v>
      </c>
      <c r="BZ31" s="231"/>
      <c r="CA31" s="231"/>
      <c r="CB31" s="231"/>
      <c r="CC31" s="237">
        <f t="shared" si="21"/>
        <v>0</v>
      </c>
      <c r="CD31" s="231"/>
      <c r="CE31" s="231"/>
      <c r="CF31" s="231"/>
      <c r="CG31" s="237">
        <f t="shared" si="22"/>
        <v>0</v>
      </c>
      <c r="CH31" s="231"/>
      <c r="CI31" s="231"/>
      <c r="CJ31" s="231"/>
      <c r="CK31" s="231">
        <f t="shared" si="27"/>
        <v>0</v>
      </c>
      <c r="CL31" s="231"/>
      <c r="CM31" s="231"/>
      <c r="CN31" s="231"/>
      <c r="CO31" s="231"/>
      <c r="CP31" s="231"/>
      <c r="CQ31" s="231"/>
      <c r="CR31" s="231"/>
      <c r="CS31" s="231"/>
      <c r="CT31" s="235">
        <v>1</v>
      </c>
      <c r="CU31" s="226">
        <v>21250</v>
      </c>
      <c r="CV31" s="224"/>
      <c r="CW31" s="224"/>
      <c r="CX31" s="224"/>
      <c r="CY31" s="224"/>
      <c r="CZ31" s="226"/>
      <c r="DA31" s="226"/>
      <c r="DB31" s="224">
        <v>1</v>
      </c>
      <c r="DC31" s="224">
        <v>21250</v>
      </c>
      <c r="DD31" s="224"/>
      <c r="DE31" s="224"/>
      <c r="DF31" s="224"/>
      <c r="DG31" s="224"/>
      <c r="DH31" s="224"/>
      <c r="DI31" s="307"/>
      <c r="DJ31" s="308">
        <f t="shared" si="24"/>
        <v>1</v>
      </c>
      <c r="DK31" s="308">
        <f t="shared" si="24"/>
        <v>21250</v>
      </c>
      <c r="DL31" s="110">
        <v>1</v>
      </c>
      <c r="DM31" s="110">
        <v>21250</v>
      </c>
      <c r="DN31" s="110"/>
      <c r="DO31" s="110"/>
      <c r="DP31" s="110"/>
      <c r="DQ31" s="309">
        <v>1</v>
      </c>
      <c r="DR31" s="310">
        <v>21250</v>
      </c>
      <c r="DS31" s="110"/>
      <c r="DT31" s="110"/>
      <c r="DU31" s="110"/>
      <c r="DV31" s="110"/>
      <c r="DW31" s="110"/>
    </row>
    <row r="32" spans="1:127" ht="38.25">
      <c r="A32" s="305">
        <v>25</v>
      </c>
      <c r="B32" s="314" t="s">
        <v>688</v>
      </c>
      <c r="C32" s="314" t="s">
        <v>689</v>
      </c>
      <c r="D32" s="314" t="s">
        <v>690</v>
      </c>
      <c r="E32" s="239">
        <v>21250</v>
      </c>
      <c r="F32" s="226">
        <v>20</v>
      </c>
      <c r="G32" s="226">
        <f t="shared" si="0"/>
        <v>167.34375</v>
      </c>
      <c r="H32" s="225">
        <f t="shared" si="2"/>
        <v>1229.84375</v>
      </c>
      <c r="I32" s="239" t="s">
        <v>691</v>
      </c>
      <c r="J32" s="239">
        <v>20</v>
      </c>
      <c r="K32" s="225">
        <f t="shared" si="1"/>
        <v>3346.875</v>
      </c>
      <c r="L32" s="225">
        <f t="shared" si="3"/>
        <v>24596.875</v>
      </c>
      <c r="M32" s="226">
        <f t="shared" si="4"/>
        <v>22772</v>
      </c>
      <c r="N32" s="226">
        <f t="shared" si="5"/>
        <v>19134</v>
      </c>
      <c r="O32" s="226">
        <f t="shared" si="5"/>
        <v>3638</v>
      </c>
      <c r="P32" s="225">
        <f t="shared" si="6"/>
        <v>1824.875</v>
      </c>
      <c r="Q32" s="311" t="s">
        <v>692</v>
      </c>
      <c r="R32" s="311" t="s">
        <v>542</v>
      </c>
      <c r="S32" s="226">
        <v>1063</v>
      </c>
      <c r="T32" s="226">
        <v>168</v>
      </c>
      <c r="U32" s="237">
        <f t="shared" si="7"/>
        <v>1231</v>
      </c>
      <c r="V32" s="311" t="s">
        <v>543</v>
      </c>
      <c r="W32" s="226">
        <v>1063</v>
      </c>
      <c r="X32" s="226">
        <v>168</v>
      </c>
      <c r="Y32" s="237">
        <f t="shared" si="8"/>
        <v>1231</v>
      </c>
      <c r="Z32" s="226" t="s">
        <v>545</v>
      </c>
      <c r="AA32" s="226">
        <v>3189</v>
      </c>
      <c r="AB32" s="226">
        <v>504</v>
      </c>
      <c r="AC32" s="237">
        <f t="shared" si="9"/>
        <v>3693</v>
      </c>
      <c r="AD32" s="226" t="s">
        <v>545</v>
      </c>
      <c r="AE32" s="226">
        <v>1063</v>
      </c>
      <c r="AF32" s="226">
        <v>168</v>
      </c>
      <c r="AG32" s="237">
        <f t="shared" si="10"/>
        <v>1231</v>
      </c>
      <c r="AH32" s="249" t="s">
        <v>585</v>
      </c>
      <c r="AI32" s="231">
        <v>1063</v>
      </c>
      <c r="AJ32" s="231">
        <v>168</v>
      </c>
      <c r="AK32" s="237">
        <f t="shared" si="11"/>
        <v>1231</v>
      </c>
      <c r="AL32" s="312" t="s">
        <v>585</v>
      </c>
      <c r="AM32" s="231">
        <v>1063</v>
      </c>
      <c r="AN32" s="231">
        <v>168</v>
      </c>
      <c r="AO32" s="237">
        <f t="shared" si="12"/>
        <v>1231</v>
      </c>
      <c r="AP32" s="250">
        <v>39511</v>
      </c>
      <c r="AQ32" s="231">
        <v>1063</v>
      </c>
      <c r="AR32" s="231">
        <v>168</v>
      </c>
      <c r="AS32" s="237">
        <f t="shared" si="13"/>
        <v>1231</v>
      </c>
      <c r="AT32" s="249" t="s">
        <v>547</v>
      </c>
      <c r="AU32" s="231">
        <v>1063</v>
      </c>
      <c r="AV32" s="231">
        <v>168</v>
      </c>
      <c r="AW32" s="237">
        <f t="shared" si="14"/>
        <v>1231</v>
      </c>
      <c r="AX32" s="249" t="s">
        <v>547</v>
      </c>
      <c r="AY32" s="231">
        <v>1063</v>
      </c>
      <c r="AZ32" s="231">
        <v>168</v>
      </c>
      <c r="BA32" s="237">
        <f t="shared" si="15"/>
        <v>1231</v>
      </c>
      <c r="BB32" s="250">
        <v>39847</v>
      </c>
      <c r="BC32" s="231">
        <v>1063</v>
      </c>
      <c r="BD32" s="231">
        <v>168</v>
      </c>
      <c r="BE32" s="237">
        <f t="shared" si="16"/>
        <v>1231</v>
      </c>
      <c r="BF32" s="231" t="s">
        <v>532</v>
      </c>
      <c r="BG32" s="231">
        <v>6378</v>
      </c>
      <c r="BH32" s="231">
        <v>1622</v>
      </c>
      <c r="BI32" s="237">
        <f t="shared" si="17"/>
        <v>8000</v>
      </c>
      <c r="BJ32" s="231"/>
      <c r="BK32" s="231"/>
      <c r="BL32" s="231"/>
      <c r="BM32" s="237">
        <f t="shared" si="26"/>
        <v>0</v>
      </c>
      <c r="BN32" s="231"/>
      <c r="BO32" s="231"/>
      <c r="BP32" s="231"/>
      <c r="BQ32" s="237">
        <f t="shared" si="18"/>
        <v>0</v>
      </c>
      <c r="BR32" s="231"/>
      <c r="BS32" s="231"/>
      <c r="BT32" s="231"/>
      <c r="BU32" s="237">
        <f t="shared" si="19"/>
        <v>0</v>
      </c>
      <c r="BV32" s="231"/>
      <c r="BW32" s="231"/>
      <c r="BX32" s="231"/>
      <c r="BY32" s="237">
        <f t="shared" si="20"/>
        <v>0</v>
      </c>
      <c r="BZ32" s="231"/>
      <c r="CA32" s="231"/>
      <c r="CB32" s="231"/>
      <c r="CC32" s="237">
        <f t="shared" si="21"/>
        <v>0</v>
      </c>
      <c r="CD32" s="231"/>
      <c r="CE32" s="231"/>
      <c r="CF32" s="231"/>
      <c r="CG32" s="237">
        <f t="shared" si="22"/>
        <v>0</v>
      </c>
      <c r="CH32" s="231"/>
      <c r="CI32" s="231"/>
      <c r="CJ32" s="231"/>
      <c r="CK32" s="231">
        <f t="shared" si="27"/>
        <v>0</v>
      </c>
      <c r="CL32" s="231"/>
      <c r="CM32" s="231"/>
      <c r="CN32" s="231"/>
      <c r="CO32" s="231"/>
      <c r="CP32" s="231"/>
      <c r="CQ32" s="231"/>
      <c r="CR32" s="231"/>
      <c r="CS32" s="231"/>
      <c r="CT32" s="235">
        <v>1</v>
      </c>
      <c r="CU32" s="226">
        <v>21250</v>
      </c>
      <c r="CV32" s="224"/>
      <c r="CW32" s="224"/>
      <c r="CX32" s="224"/>
      <c r="CY32" s="224"/>
      <c r="CZ32" s="226"/>
      <c r="DA32" s="226"/>
      <c r="DB32" s="224">
        <v>1</v>
      </c>
      <c r="DC32" s="224">
        <v>21250</v>
      </c>
      <c r="DD32" s="224"/>
      <c r="DE32" s="224"/>
      <c r="DF32" s="224"/>
      <c r="DG32" s="224"/>
      <c r="DH32" s="224"/>
      <c r="DI32" s="307"/>
      <c r="DJ32" s="308">
        <f t="shared" si="24"/>
        <v>1</v>
      </c>
      <c r="DK32" s="308">
        <f t="shared" si="24"/>
        <v>21250</v>
      </c>
      <c r="DL32" s="110">
        <v>1</v>
      </c>
      <c r="DM32" s="110">
        <v>21250</v>
      </c>
      <c r="DN32" s="110"/>
      <c r="DO32" s="110"/>
      <c r="DP32" s="110"/>
      <c r="DQ32" s="309">
        <v>1</v>
      </c>
      <c r="DR32" s="310">
        <v>21250</v>
      </c>
      <c r="DS32" s="110"/>
      <c r="DT32" s="110"/>
      <c r="DU32" s="110"/>
      <c r="DV32" s="110"/>
      <c r="DW32" s="110"/>
    </row>
    <row r="33" spans="1:122">
      <c r="A33" s="305"/>
      <c r="B33" s="234"/>
      <c r="C33" s="234"/>
      <c r="D33" s="234"/>
      <c r="E33" s="226"/>
      <c r="F33" s="226"/>
      <c r="G33" s="226">
        <f t="shared" si="0"/>
        <v>0</v>
      </c>
      <c r="H33" s="225"/>
      <c r="I33" s="226"/>
      <c r="J33" s="226"/>
      <c r="K33" s="225">
        <f t="shared" si="1"/>
        <v>0</v>
      </c>
      <c r="L33" s="225"/>
      <c r="M33" s="226">
        <f t="shared" si="4"/>
        <v>0</v>
      </c>
      <c r="N33" s="226">
        <f t="shared" si="5"/>
        <v>0</v>
      </c>
      <c r="O33" s="226">
        <f t="shared" si="5"/>
        <v>0</v>
      </c>
      <c r="P33" s="225"/>
      <c r="Q33" s="226"/>
      <c r="R33" s="226"/>
      <c r="S33" s="226"/>
      <c r="T33" s="226"/>
      <c r="U33" s="237"/>
      <c r="V33" s="226"/>
      <c r="W33" s="226"/>
      <c r="X33" s="226"/>
      <c r="Y33" s="237"/>
      <c r="Z33" s="226"/>
      <c r="AA33" s="226"/>
      <c r="AB33" s="226"/>
      <c r="AC33" s="237"/>
      <c r="AD33" s="226"/>
      <c r="AE33" s="226"/>
      <c r="AF33" s="226"/>
      <c r="AG33" s="315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2"/>
      <c r="BS33" s="302"/>
      <c r="BT33" s="302"/>
      <c r="BU33" s="302"/>
      <c r="BV33" s="302"/>
      <c r="BW33" s="302"/>
      <c r="BX33" s="302"/>
      <c r="BY33" s="302"/>
      <c r="BZ33" s="302"/>
      <c r="CA33" s="302"/>
      <c r="CB33" s="302"/>
      <c r="CC33" s="302"/>
      <c r="CD33" s="302"/>
      <c r="CE33" s="302"/>
      <c r="CF33" s="302"/>
      <c r="CG33" s="302"/>
      <c r="CH33" s="302"/>
      <c r="CI33" s="302"/>
      <c r="CJ33" s="302"/>
      <c r="CK33" s="302"/>
      <c r="CL33" s="302"/>
      <c r="CM33" s="302"/>
      <c r="CN33" s="302"/>
      <c r="CO33" s="302"/>
      <c r="CP33" s="302"/>
      <c r="CQ33" s="302"/>
      <c r="CR33" s="302"/>
      <c r="CS33" s="302"/>
      <c r="CT33" s="235"/>
      <c r="CU33" s="226"/>
      <c r="CV33" s="299"/>
      <c r="CW33" s="299"/>
      <c r="CX33" s="299"/>
      <c r="CY33" s="299"/>
      <c r="CZ33" s="226"/>
      <c r="DA33" s="226"/>
      <c r="DB33" s="299"/>
      <c r="DC33" s="299"/>
      <c r="DD33" s="299"/>
      <c r="DE33" s="299"/>
      <c r="DF33" s="299"/>
      <c r="DG33" s="299"/>
      <c r="DH33" s="299"/>
      <c r="DI33" s="304"/>
      <c r="DJ33" s="308">
        <f t="shared" si="24"/>
        <v>0</v>
      </c>
      <c r="DK33" s="308">
        <f t="shared" si="24"/>
        <v>0</v>
      </c>
      <c r="DQ33" s="265"/>
      <c r="DR33" s="202"/>
    </row>
    <row r="34" spans="1:122">
      <c r="A34" s="297"/>
      <c r="B34" s="222" t="s">
        <v>516</v>
      </c>
      <c r="C34" s="222"/>
      <c r="D34" s="298"/>
      <c r="E34" s="254">
        <f>SUM(E8:E33)</f>
        <v>607750</v>
      </c>
      <c r="F34" s="299"/>
      <c r="G34" s="226">
        <f t="shared" si="0"/>
        <v>4786.03125</v>
      </c>
      <c r="H34" s="254">
        <f>SUM(H8:H33)</f>
        <v>35173.53125</v>
      </c>
      <c r="I34" s="299"/>
      <c r="J34" s="253">
        <f t="shared" ref="J34:BW34" si="28">SUM(J8:J33)</f>
        <v>500</v>
      </c>
      <c r="K34" s="253">
        <f t="shared" si="28"/>
        <v>95720.625</v>
      </c>
      <c r="L34" s="253">
        <f t="shared" si="28"/>
        <v>703470.625</v>
      </c>
      <c r="M34" s="254">
        <f t="shared" si="28"/>
        <v>346059</v>
      </c>
      <c r="N34" s="254">
        <f t="shared" si="28"/>
        <v>298013</v>
      </c>
      <c r="O34" s="254">
        <f t="shared" si="28"/>
        <v>48046</v>
      </c>
      <c r="P34" s="254">
        <f t="shared" si="28"/>
        <v>357411.625</v>
      </c>
      <c r="Q34" s="254">
        <f t="shared" si="28"/>
        <v>0</v>
      </c>
      <c r="R34" s="254">
        <f t="shared" si="28"/>
        <v>0</v>
      </c>
      <c r="S34" s="254">
        <f t="shared" si="28"/>
        <v>31459</v>
      </c>
      <c r="T34" s="254">
        <f t="shared" si="28"/>
        <v>4967</v>
      </c>
      <c r="U34" s="254">
        <f t="shared" si="28"/>
        <v>36426</v>
      </c>
      <c r="V34" s="254">
        <f t="shared" si="28"/>
        <v>39511</v>
      </c>
      <c r="W34" s="254">
        <f t="shared" si="28"/>
        <v>29334</v>
      </c>
      <c r="X34" s="254">
        <f t="shared" si="28"/>
        <v>4632</v>
      </c>
      <c r="Y34" s="254">
        <f t="shared" si="28"/>
        <v>33966</v>
      </c>
      <c r="Z34" s="254">
        <f t="shared" si="28"/>
        <v>39511</v>
      </c>
      <c r="AA34" s="254">
        <f t="shared" si="28"/>
        <v>31460</v>
      </c>
      <c r="AB34" s="254">
        <f t="shared" si="28"/>
        <v>4967</v>
      </c>
      <c r="AC34" s="254">
        <f t="shared" si="28"/>
        <v>36427</v>
      </c>
      <c r="AD34" s="254">
        <f t="shared" si="28"/>
        <v>158230</v>
      </c>
      <c r="AE34" s="254">
        <f t="shared" si="28"/>
        <v>32308</v>
      </c>
      <c r="AF34" s="254">
        <f t="shared" si="28"/>
        <v>5260</v>
      </c>
      <c r="AG34" s="254">
        <f t="shared" si="28"/>
        <v>37568</v>
      </c>
      <c r="AH34" s="254">
        <f t="shared" si="28"/>
        <v>0</v>
      </c>
      <c r="AI34" s="254">
        <f t="shared" si="28"/>
        <v>22108</v>
      </c>
      <c r="AJ34" s="254">
        <f t="shared" si="28"/>
        <v>3492</v>
      </c>
      <c r="AK34" s="254">
        <f t="shared" si="28"/>
        <v>25600</v>
      </c>
      <c r="AL34" s="254">
        <f t="shared" si="28"/>
        <v>119205</v>
      </c>
      <c r="AM34" s="254">
        <f t="shared" si="28"/>
        <v>24233</v>
      </c>
      <c r="AN34" s="254">
        <f t="shared" si="28"/>
        <v>3859</v>
      </c>
      <c r="AO34" s="254">
        <f t="shared" si="28"/>
        <v>28092</v>
      </c>
      <c r="AP34" s="254">
        <f t="shared" si="28"/>
        <v>118533</v>
      </c>
      <c r="AQ34" s="254">
        <f t="shared" si="28"/>
        <v>29111</v>
      </c>
      <c r="AR34" s="254">
        <f t="shared" si="28"/>
        <v>4595</v>
      </c>
      <c r="AS34" s="254">
        <f t="shared" si="28"/>
        <v>33706</v>
      </c>
      <c r="AT34" s="254">
        <f t="shared" si="28"/>
        <v>79208</v>
      </c>
      <c r="AU34" s="254">
        <f t="shared" si="28"/>
        <v>17219</v>
      </c>
      <c r="AV34" s="254">
        <f t="shared" si="28"/>
        <v>2720</v>
      </c>
      <c r="AW34" s="254">
        <f t="shared" si="28"/>
        <v>19939</v>
      </c>
      <c r="AX34" s="254">
        <f t="shared" si="28"/>
        <v>79208</v>
      </c>
      <c r="AY34" s="254">
        <f t="shared" si="28"/>
        <v>11691</v>
      </c>
      <c r="AZ34" s="254">
        <f t="shared" si="28"/>
        <v>1846</v>
      </c>
      <c r="BA34" s="254">
        <f t="shared" si="28"/>
        <v>13537</v>
      </c>
      <c r="BB34" s="254">
        <f t="shared" si="28"/>
        <v>198077</v>
      </c>
      <c r="BC34" s="254">
        <f t="shared" si="28"/>
        <v>9566</v>
      </c>
      <c r="BD34" s="254">
        <f t="shared" si="28"/>
        <v>1511</v>
      </c>
      <c r="BE34" s="254">
        <f t="shared" si="28"/>
        <v>11077</v>
      </c>
      <c r="BF34" s="254">
        <f t="shared" si="28"/>
        <v>198635</v>
      </c>
      <c r="BG34" s="254">
        <f t="shared" si="28"/>
        <v>14881</v>
      </c>
      <c r="BH34" s="254">
        <f t="shared" si="28"/>
        <v>2965</v>
      </c>
      <c r="BI34" s="254">
        <f t="shared" si="28"/>
        <v>17846</v>
      </c>
      <c r="BJ34" s="254">
        <f t="shared" si="28"/>
        <v>0</v>
      </c>
      <c r="BK34" s="254">
        <f t="shared" si="28"/>
        <v>8503</v>
      </c>
      <c r="BL34" s="254">
        <f t="shared" si="28"/>
        <v>1343</v>
      </c>
      <c r="BM34" s="254">
        <f t="shared" si="28"/>
        <v>9846</v>
      </c>
      <c r="BN34" s="254">
        <f t="shared" si="28"/>
        <v>39847</v>
      </c>
      <c r="BO34" s="254">
        <f t="shared" si="28"/>
        <v>8503</v>
      </c>
      <c r="BP34" s="254">
        <f t="shared" si="28"/>
        <v>1343</v>
      </c>
      <c r="BQ34" s="254">
        <f t="shared" si="28"/>
        <v>9846</v>
      </c>
      <c r="BR34" s="254">
        <f t="shared" si="28"/>
        <v>0</v>
      </c>
      <c r="BS34" s="254">
        <f t="shared" si="28"/>
        <v>7440</v>
      </c>
      <c r="BT34" s="254">
        <f t="shared" si="28"/>
        <v>1175</v>
      </c>
      <c r="BU34" s="254">
        <f t="shared" si="28"/>
        <v>8615</v>
      </c>
      <c r="BV34" s="254">
        <f t="shared" si="28"/>
        <v>159388</v>
      </c>
      <c r="BW34" s="254">
        <f t="shared" si="28"/>
        <v>5315</v>
      </c>
      <c r="BX34" s="254">
        <f t="shared" ref="BX34:DI34" si="29">SUM(BX8:BX33)</f>
        <v>840</v>
      </c>
      <c r="BY34" s="254">
        <f t="shared" si="29"/>
        <v>6155</v>
      </c>
      <c r="BZ34" s="254">
        <f t="shared" si="29"/>
        <v>0</v>
      </c>
      <c r="CA34" s="254">
        <f t="shared" si="29"/>
        <v>5315</v>
      </c>
      <c r="CB34" s="254">
        <f t="shared" si="29"/>
        <v>840</v>
      </c>
      <c r="CC34" s="254">
        <f t="shared" si="29"/>
        <v>6155</v>
      </c>
      <c r="CD34" s="254">
        <f t="shared" si="29"/>
        <v>0</v>
      </c>
      <c r="CE34" s="254">
        <f t="shared" si="29"/>
        <v>5315</v>
      </c>
      <c r="CF34" s="254">
        <f t="shared" si="29"/>
        <v>840</v>
      </c>
      <c r="CG34" s="254">
        <f t="shared" si="29"/>
        <v>6155</v>
      </c>
      <c r="CH34" s="254">
        <f t="shared" si="29"/>
        <v>0</v>
      </c>
      <c r="CI34" s="254">
        <f t="shared" si="29"/>
        <v>4252</v>
      </c>
      <c r="CJ34" s="254">
        <f t="shared" si="29"/>
        <v>851</v>
      </c>
      <c r="CK34" s="254">
        <f t="shared" si="29"/>
        <v>5103</v>
      </c>
      <c r="CL34" s="254">
        <f t="shared" si="29"/>
        <v>0</v>
      </c>
      <c r="CM34" s="254">
        <f t="shared" si="29"/>
        <v>0</v>
      </c>
      <c r="CN34" s="254">
        <f t="shared" si="29"/>
        <v>0</v>
      </c>
      <c r="CO34" s="254">
        <f t="shared" si="29"/>
        <v>0</v>
      </c>
      <c r="CP34" s="254">
        <f t="shared" si="29"/>
        <v>0</v>
      </c>
      <c r="CQ34" s="254">
        <f t="shared" si="29"/>
        <v>0</v>
      </c>
      <c r="CR34" s="254">
        <f t="shared" si="29"/>
        <v>0</v>
      </c>
      <c r="CS34" s="315">
        <f t="shared" si="29"/>
        <v>0</v>
      </c>
      <c r="CT34" s="316">
        <f t="shared" si="29"/>
        <v>25</v>
      </c>
      <c r="CU34" s="254">
        <f t="shared" si="29"/>
        <v>607750</v>
      </c>
      <c r="CV34" s="254">
        <f t="shared" si="29"/>
        <v>0</v>
      </c>
      <c r="CW34" s="254">
        <f t="shared" si="29"/>
        <v>0</v>
      </c>
      <c r="CX34" s="254">
        <f t="shared" si="29"/>
        <v>3</v>
      </c>
      <c r="CY34" s="254">
        <f t="shared" si="29"/>
        <v>85000</v>
      </c>
      <c r="CZ34" s="254">
        <f t="shared" si="29"/>
        <v>17</v>
      </c>
      <c r="DA34" s="254">
        <f t="shared" si="29"/>
        <v>403750</v>
      </c>
      <c r="DB34" s="254">
        <f t="shared" si="29"/>
        <v>3</v>
      </c>
      <c r="DC34" s="254">
        <f t="shared" si="29"/>
        <v>63750</v>
      </c>
      <c r="DD34" s="254">
        <f t="shared" si="29"/>
        <v>2</v>
      </c>
      <c r="DE34" s="254">
        <f t="shared" si="29"/>
        <v>55250</v>
      </c>
      <c r="DF34" s="254">
        <f t="shared" si="29"/>
        <v>0</v>
      </c>
      <c r="DG34" s="254">
        <f t="shared" si="29"/>
        <v>0</v>
      </c>
      <c r="DH34" s="254">
        <f t="shared" si="29"/>
        <v>0</v>
      </c>
      <c r="DI34" s="254">
        <f t="shared" si="29"/>
        <v>0</v>
      </c>
      <c r="DJ34" s="308">
        <f t="shared" si="24"/>
        <v>25</v>
      </c>
      <c r="DK34" s="308">
        <f t="shared" si="24"/>
        <v>607750</v>
      </c>
      <c r="DL34" s="254">
        <f>SUM(DL8:DL33)</f>
        <v>21</v>
      </c>
      <c r="DM34" s="254">
        <f>SUM(DM8:DM33)</f>
        <v>501500</v>
      </c>
      <c r="DN34" s="254">
        <f>SUM(DN8:DN33)</f>
        <v>4</v>
      </c>
      <c r="DO34" s="254">
        <f>SUM(DO8:DO33)</f>
        <v>106250</v>
      </c>
      <c r="DQ34" s="265"/>
      <c r="DR34" s="202"/>
    </row>
    <row r="36" spans="1:122">
      <c r="E36">
        <f>E34/85*100</f>
        <v>715000</v>
      </c>
    </row>
    <row r="37" spans="1:122">
      <c r="E37">
        <f>E36*0.1</f>
        <v>71500</v>
      </c>
    </row>
    <row r="38" spans="1:122">
      <c r="E38">
        <f>E37+E34</f>
        <v>679250</v>
      </c>
    </row>
  </sheetData>
  <mergeCells count="40">
    <mergeCell ref="CX4:DI4"/>
    <mergeCell ref="BF4:BI4"/>
    <mergeCell ref="BJ4:BM4"/>
    <mergeCell ref="BN4:BQ4"/>
    <mergeCell ref="BR4:BU4"/>
    <mergeCell ref="BV4:BY4"/>
    <mergeCell ref="BZ4:CC4"/>
    <mergeCell ref="CD4:CG4"/>
    <mergeCell ref="CH4:CK4"/>
    <mergeCell ref="CL4:CO4"/>
    <mergeCell ref="CP4:CS4"/>
    <mergeCell ref="CT4:CW4"/>
    <mergeCell ref="BB4:BE4"/>
    <mergeCell ref="P3:P5"/>
    <mergeCell ref="Q3:AG3"/>
    <mergeCell ref="Q4:U4"/>
    <mergeCell ref="V4:Y4"/>
    <mergeCell ref="Z4:AC4"/>
    <mergeCell ref="AD4:AG4"/>
    <mergeCell ref="AH4:AK4"/>
    <mergeCell ref="AL4:AO4"/>
    <mergeCell ref="AP4:AS4"/>
    <mergeCell ref="AT4:AW4"/>
    <mergeCell ref="AX4:BA4"/>
    <mergeCell ref="M3:O4"/>
    <mergeCell ref="A1:I1"/>
    <mergeCell ref="CT1:DH1"/>
    <mergeCell ref="A2:I2"/>
    <mergeCell ref="K2:K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L3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S14"/>
  <sheetViews>
    <sheetView workbookViewId="0">
      <selection activeCell="E15" sqref="E15"/>
    </sheetView>
  </sheetViews>
  <sheetFormatPr defaultRowHeight="15"/>
  <sheetData>
    <row r="1" spans="1:149" ht="26.25">
      <c r="A1" s="476" t="s">
        <v>482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255"/>
      <c r="M1" s="255"/>
      <c r="N1" s="256"/>
      <c r="O1" s="255"/>
      <c r="P1" s="255"/>
      <c r="Q1" s="255"/>
      <c r="R1" s="255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8"/>
      <c r="AE1" s="257"/>
      <c r="AF1" s="257"/>
      <c r="AG1" s="257"/>
      <c r="AH1" s="257"/>
      <c r="AI1" s="257"/>
      <c r="AJ1" s="257"/>
      <c r="AK1" s="257"/>
      <c r="AL1" s="257"/>
      <c r="AM1" s="257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317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318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508" t="s">
        <v>483</v>
      </c>
      <c r="DQ1" s="509"/>
      <c r="DR1" s="476"/>
      <c r="DS1" s="476"/>
      <c r="DT1" s="476"/>
      <c r="DU1" s="476"/>
      <c r="DV1" s="476"/>
      <c r="DW1" s="476"/>
      <c r="DX1" s="476"/>
      <c r="DY1" s="476"/>
      <c r="DZ1" s="476"/>
      <c r="EA1" s="476"/>
      <c r="EB1" s="476"/>
      <c r="EC1" s="476"/>
      <c r="ED1" s="476"/>
      <c r="EE1" s="199"/>
      <c r="EF1" s="199"/>
      <c r="EG1" s="199"/>
      <c r="EH1" s="280"/>
      <c r="EI1" s="199"/>
      <c r="EJ1" s="199"/>
      <c r="EK1" s="199"/>
      <c r="EL1" s="199"/>
      <c r="EM1" s="280"/>
      <c r="EN1" s="199"/>
      <c r="EO1" s="199"/>
      <c r="EP1" s="199"/>
      <c r="EQ1" s="199"/>
      <c r="ER1" s="199"/>
      <c r="ES1" s="199"/>
    </row>
    <row r="2" spans="1:149" ht="19.5" thickBot="1">
      <c r="A2" s="477" t="s">
        <v>484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259"/>
      <c r="M2" s="259"/>
      <c r="N2" s="260"/>
      <c r="O2" s="259"/>
      <c r="P2" s="259"/>
      <c r="Q2" s="259"/>
      <c r="R2" s="259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191"/>
      <c r="AE2" s="261"/>
      <c r="AF2" s="261"/>
      <c r="AG2" s="261"/>
      <c r="AH2" s="261"/>
      <c r="AI2" s="261"/>
      <c r="AJ2" s="261"/>
      <c r="AK2" s="261"/>
      <c r="AL2" s="261"/>
      <c r="AM2" s="261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319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320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262"/>
      <c r="DQ2" s="263"/>
      <c r="DR2" s="192"/>
      <c r="DS2" s="192"/>
      <c r="DT2" s="264" t="s">
        <v>548</v>
      </c>
      <c r="DU2" s="264"/>
      <c r="DV2" s="192"/>
      <c r="DW2" s="192"/>
      <c r="DX2" s="192"/>
      <c r="DY2" s="192"/>
      <c r="DZ2" s="192"/>
      <c r="EA2" s="192"/>
      <c r="EB2" s="192"/>
      <c r="EC2" s="192"/>
      <c r="ED2" s="192"/>
      <c r="EE2" s="199"/>
      <c r="EF2" s="199"/>
      <c r="EG2" s="199"/>
      <c r="EH2" s="280"/>
      <c r="EI2" s="199"/>
      <c r="EJ2" s="199"/>
      <c r="EK2" s="199"/>
      <c r="EL2" s="199"/>
      <c r="EM2" s="280"/>
      <c r="EN2" s="199"/>
      <c r="EO2" s="199"/>
      <c r="EP2" s="199"/>
      <c r="EQ2" s="199"/>
      <c r="ER2" s="199"/>
      <c r="ES2" s="199"/>
    </row>
    <row r="3" spans="1:149" ht="16.5" thickBot="1">
      <c r="A3" s="519" t="s">
        <v>485</v>
      </c>
      <c r="B3" s="512" t="s">
        <v>549</v>
      </c>
      <c r="C3" s="512" t="s">
        <v>486</v>
      </c>
      <c r="D3" s="512" t="s">
        <v>487</v>
      </c>
      <c r="E3" s="512" t="s">
        <v>488</v>
      </c>
      <c r="F3" s="512" t="s">
        <v>693</v>
      </c>
      <c r="G3" s="512" t="s">
        <v>694</v>
      </c>
      <c r="H3" s="520" t="s">
        <v>489</v>
      </c>
      <c r="I3" s="482" t="s">
        <v>565</v>
      </c>
      <c r="J3" s="522" t="s">
        <v>490</v>
      </c>
      <c r="K3" s="480" t="s">
        <v>491</v>
      </c>
      <c r="L3" s="482" t="s">
        <v>695</v>
      </c>
      <c r="M3" s="482" t="s">
        <v>493</v>
      </c>
      <c r="N3" s="492" t="s">
        <v>696</v>
      </c>
      <c r="O3" s="495" t="s">
        <v>495</v>
      </c>
      <c r="P3" s="496"/>
      <c r="Q3" s="497"/>
      <c r="R3" s="526" t="s">
        <v>693</v>
      </c>
      <c r="S3" s="488" t="s">
        <v>497</v>
      </c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88"/>
      <c r="AI3" s="488"/>
      <c r="AJ3" s="488"/>
      <c r="AK3" s="488"/>
      <c r="AL3" s="529"/>
      <c r="AM3" s="489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319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320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265"/>
      <c r="DQ3" s="202"/>
      <c r="EH3" s="265"/>
      <c r="EM3" s="265"/>
    </row>
    <row r="4" spans="1:149" ht="26.25" thickBot="1">
      <c r="A4" s="479"/>
      <c r="B4" s="481"/>
      <c r="C4" s="512"/>
      <c r="D4" s="481"/>
      <c r="E4" s="481"/>
      <c r="F4" s="512"/>
      <c r="G4" s="512"/>
      <c r="H4" s="521"/>
      <c r="I4" s="483"/>
      <c r="J4" s="523"/>
      <c r="K4" s="481"/>
      <c r="L4" s="483"/>
      <c r="M4" s="483"/>
      <c r="N4" s="493"/>
      <c r="O4" s="498"/>
      <c r="P4" s="499"/>
      <c r="Q4" s="500"/>
      <c r="R4" s="527"/>
      <c r="S4" s="490" t="s">
        <v>172</v>
      </c>
      <c r="T4" s="490"/>
      <c r="U4" s="490"/>
      <c r="V4" s="490"/>
      <c r="W4" s="490"/>
      <c r="X4" s="490"/>
      <c r="Y4" s="490" t="s">
        <v>394</v>
      </c>
      <c r="Z4" s="490"/>
      <c r="AA4" s="490"/>
      <c r="AB4" s="490"/>
      <c r="AC4" s="490"/>
      <c r="AD4" s="490" t="s">
        <v>498</v>
      </c>
      <c r="AE4" s="490"/>
      <c r="AF4" s="490"/>
      <c r="AG4" s="490"/>
      <c r="AH4" s="490"/>
      <c r="AI4" s="490" t="s">
        <v>499</v>
      </c>
      <c r="AJ4" s="490"/>
      <c r="AK4" s="490"/>
      <c r="AL4" s="525"/>
      <c r="AM4" s="491"/>
      <c r="AN4" s="490" t="s">
        <v>461</v>
      </c>
      <c r="AO4" s="490"/>
      <c r="AP4" s="490"/>
      <c r="AQ4" s="525"/>
      <c r="AR4" s="491"/>
      <c r="AS4" s="490" t="s">
        <v>500</v>
      </c>
      <c r="AT4" s="490"/>
      <c r="AU4" s="490"/>
      <c r="AV4" s="525"/>
      <c r="AW4" s="491"/>
      <c r="AX4" s="490" t="s">
        <v>501</v>
      </c>
      <c r="AY4" s="490"/>
      <c r="AZ4" s="490"/>
      <c r="BA4" s="525"/>
      <c r="BB4" s="491"/>
      <c r="BC4" s="490" t="s">
        <v>502</v>
      </c>
      <c r="BD4" s="490"/>
      <c r="BE4" s="490"/>
      <c r="BF4" s="525"/>
      <c r="BG4" s="491"/>
      <c r="BH4" s="490" t="s">
        <v>503</v>
      </c>
      <c r="BI4" s="490"/>
      <c r="BJ4" s="490"/>
      <c r="BK4" s="525"/>
      <c r="BL4" s="491"/>
      <c r="BM4" s="490" t="s">
        <v>504</v>
      </c>
      <c r="BN4" s="490"/>
      <c r="BO4" s="490"/>
      <c r="BP4" s="525"/>
      <c r="BQ4" s="491"/>
      <c r="BR4" s="490" t="s">
        <v>505</v>
      </c>
      <c r="BS4" s="490"/>
      <c r="BT4" s="490"/>
      <c r="BU4" s="525"/>
      <c r="BV4" s="491"/>
      <c r="BW4" s="490" t="s">
        <v>506</v>
      </c>
      <c r="BX4" s="490"/>
      <c r="BY4" s="490"/>
      <c r="BZ4" s="525"/>
      <c r="CA4" s="491"/>
      <c r="CB4" s="490" t="s">
        <v>507</v>
      </c>
      <c r="CC4" s="490"/>
      <c r="CD4" s="490"/>
      <c r="CE4" s="525"/>
      <c r="CF4" s="491"/>
      <c r="CG4" s="490" t="s">
        <v>508</v>
      </c>
      <c r="CH4" s="490"/>
      <c r="CI4" s="490"/>
      <c r="CJ4" s="525"/>
      <c r="CK4" s="491"/>
      <c r="CL4" s="490" t="s">
        <v>509</v>
      </c>
      <c r="CM4" s="490"/>
      <c r="CN4" s="490"/>
      <c r="CO4" s="525"/>
      <c r="CP4" s="491"/>
      <c r="CQ4" s="490" t="s">
        <v>510</v>
      </c>
      <c r="CR4" s="490"/>
      <c r="CS4" s="490"/>
      <c r="CT4" s="525"/>
      <c r="CU4" s="491"/>
      <c r="CV4" s="490" t="s">
        <v>511</v>
      </c>
      <c r="CW4" s="490"/>
      <c r="CX4" s="490"/>
      <c r="CY4" s="525"/>
      <c r="CZ4" s="491"/>
      <c r="DA4" s="490" t="s">
        <v>512</v>
      </c>
      <c r="DB4" s="490"/>
      <c r="DC4" s="490"/>
      <c r="DD4" s="525"/>
      <c r="DE4" s="491"/>
      <c r="DF4" s="490" t="s">
        <v>513</v>
      </c>
      <c r="DG4" s="490"/>
      <c r="DH4" s="490"/>
      <c r="DI4" s="525"/>
      <c r="DJ4" s="491"/>
      <c r="DK4" s="490" t="s">
        <v>514</v>
      </c>
      <c r="DL4" s="490"/>
      <c r="DM4" s="490"/>
      <c r="DN4" s="525"/>
      <c r="DO4" s="491"/>
      <c r="DP4" s="501" t="s">
        <v>515</v>
      </c>
      <c r="DQ4" s="502"/>
      <c r="DR4" s="502"/>
      <c r="DS4" s="503"/>
      <c r="DT4" s="517" t="s">
        <v>557</v>
      </c>
      <c r="DU4" s="502"/>
      <c r="DV4" s="502"/>
      <c r="DW4" s="502"/>
      <c r="DX4" s="502"/>
      <c r="DY4" s="502"/>
      <c r="DZ4" s="502"/>
      <c r="EA4" s="502"/>
      <c r="EB4" s="502"/>
      <c r="EC4" s="502"/>
      <c r="ED4" s="502"/>
      <c r="EE4" s="518"/>
      <c r="EF4" s="281"/>
      <c r="EG4" s="281"/>
      <c r="EH4" s="282"/>
      <c r="EI4" s="281"/>
      <c r="EJ4" s="281"/>
      <c r="EK4" s="281"/>
      <c r="EL4" s="281"/>
      <c r="EM4" s="321" t="s">
        <v>572</v>
      </c>
      <c r="EN4" s="287"/>
      <c r="EO4" s="287"/>
      <c r="EP4" s="287"/>
      <c r="EQ4" s="287"/>
      <c r="ER4" s="287"/>
      <c r="ES4" s="287"/>
    </row>
    <row r="5" spans="1:149" ht="26.25" thickBot="1">
      <c r="A5" s="479"/>
      <c r="B5" s="481"/>
      <c r="C5" s="512"/>
      <c r="D5" s="481"/>
      <c r="E5" s="481"/>
      <c r="F5" s="512"/>
      <c r="G5" s="512"/>
      <c r="H5" s="521"/>
      <c r="I5" s="484"/>
      <c r="J5" s="524"/>
      <c r="K5" s="481"/>
      <c r="L5" s="484"/>
      <c r="M5" s="483"/>
      <c r="N5" s="494"/>
      <c r="O5" s="205" t="s">
        <v>516</v>
      </c>
      <c r="P5" s="206" t="s">
        <v>517</v>
      </c>
      <c r="Q5" s="206" t="s">
        <v>518</v>
      </c>
      <c r="R5" s="528"/>
      <c r="S5" s="207" t="s">
        <v>519</v>
      </c>
      <c r="T5" s="207" t="s">
        <v>520</v>
      </c>
      <c r="U5" s="208" t="s">
        <v>517</v>
      </c>
      <c r="V5" s="208" t="s">
        <v>518</v>
      </c>
      <c r="W5" s="208" t="s">
        <v>693</v>
      </c>
      <c r="X5" s="206" t="s">
        <v>516</v>
      </c>
      <c r="Y5" s="207" t="s">
        <v>520</v>
      </c>
      <c r="Z5" s="208" t="s">
        <v>521</v>
      </c>
      <c r="AA5" s="208" t="s">
        <v>518</v>
      </c>
      <c r="AB5" s="208" t="s">
        <v>693</v>
      </c>
      <c r="AC5" s="206" t="s">
        <v>516</v>
      </c>
      <c r="AD5" s="207" t="s">
        <v>520</v>
      </c>
      <c r="AE5" s="208" t="s">
        <v>521</v>
      </c>
      <c r="AF5" s="208" t="s">
        <v>518</v>
      </c>
      <c r="AG5" s="208" t="s">
        <v>693</v>
      </c>
      <c r="AH5" s="206" t="s">
        <v>516</v>
      </c>
      <c r="AI5" s="207" t="s">
        <v>520</v>
      </c>
      <c r="AJ5" s="208" t="s">
        <v>521</v>
      </c>
      <c r="AK5" s="208" t="s">
        <v>518</v>
      </c>
      <c r="AL5" s="208" t="s">
        <v>693</v>
      </c>
      <c r="AM5" s="209" t="s">
        <v>516</v>
      </c>
      <c r="AN5" s="207" t="s">
        <v>520</v>
      </c>
      <c r="AO5" s="208" t="s">
        <v>521</v>
      </c>
      <c r="AP5" s="208" t="s">
        <v>518</v>
      </c>
      <c r="AQ5" s="208" t="s">
        <v>693</v>
      </c>
      <c r="AR5" s="209" t="s">
        <v>516</v>
      </c>
      <c r="AS5" s="207" t="s">
        <v>520</v>
      </c>
      <c r="AT5" s="208" t="s">
        <v>521</v>
      </c>
      <c r="AU5" s="208" t="s">
        <v>518</v>
      </c>
      <c r="AV5" s="208" t="s">
        <v>693</v>
      </c>
      <c r="AW5" s="209" t="s">
        <v>516</v>
      </c>
      <c r="AX5" s="207" t="s">
        <v>520</v>
      </c>
      <c r="AY5" s="208" t="s">
        <v>521</v>
      </c>
      <c r="AZ5" s="208" t="s">
        <v>518</v>
      </c>
      <c r="BA5" s="208" t="s">
        <v>693</v>
      </c>
      <c r="BB5" s="209" t="s">
        <v>516</v>
      </c>
      <c r="BC5" s="207" t="s">
        <v>520</v>
      </c>
      <c r="BD5" s="208" t="s">
        <v>521</v>
      </c>
      <c r="BE5" s="208" t="s">
        <v>518</v>
      </c>
      <c r="BF5" s="208" t="s">
        <v>693</v>
      </c>
      <c r="BG5" s="209" t="s">
        <v>516</v>
      </c>
      <c r="BH5" s="207" t="s">
        <v>520</v>
      </c>
      <c r="BI5" s="208" t="s">
        <v>521</v>
      </c>
      <c r="BJ5" s="208" t="s">
        <v>518</v>
      </c>
      <c r="BK5" s="208" t="s">
        <v>693</v>
      </c>
      <c r="BL5" s="209" t="s">
        <v>516</v>
      </c>
      <c r="BM5" s="207" t="s">
        <v>520</v>
      </c>
      <c r="BN5" s="208" t="s">
        <v>521</v>
      </c>
      <c r="BO5" s="208" t="s">
        <v>518</v>
      </c>
      <c r="BP5" s="208" t="s">
        <v>693</v>
      </c>
      <c r="BQ5" s="209" t="s">
        <v>516</v>
      </c>
      <c r="BR5" s="207" t="s">
        <v>520</v>
      </c>
      <c r="BS5" s="208" t="s">
        <v>521</v>
      </c>
      <c r="BT5" s="208" t="s">
        <v>518</v>
      </c>
      <c r="BU5" s="208" t="s">
        <v>693</v>
      </c>
      <c r="BV5" s="209" t="s">
        <v>516</v>
      </c>
      <c r="BW5" s="208" t="s">
        <v>520</v>
      </c>
      <c r="BX5" s="208" t="s">
        <v>521</v>
      </c>
      <c r="BY5" s="208" t="s">
        <v>518</v>
      </c>
      <c r="BZ5" s="208" t="s">
        <v>693</v>
      </c>
      <c r="CA5" s="209" t="s">
        <v>516</v>
      </c>
      <c r="CB5" s="207" t="s">
        <v>520</v>
      </c>
      <c r="CC5" s="208" t="s">
        <v>521</v>
      </c>
      <c r="CD5" s="208" t="s">
        <v>518</v>
      </c>
      <c r="CE5" s="208" t="s">
        <v>693</v>
      </c>
      <c r="CF5" s="209" t="s">
        <v>516</v>
      </c>
      <c r="CG5" s="207" t="s">
        <v>520</v>
      </c>
      <c r="CH5" s="208" t="s">
        <v>521</v>
      </c>
      <c r="CI5" s="208" t="s">
        <v>518</v>
      </c>
      <c r="CJ5" s="208" t="s">
        <v>693</v>
      </c>
      <c r="CK5" s="209" t="s">
        <v>516</v>
      </c>
      <c r="CL5" s="207" t="s">
        <v>520</v>
      </c>
      <c r="CM5" s="208" t="s">
        <v>521</v>
      </c>
      <c r="CN5" s="208" t="s">
        <v>518</v>
      </c>
      <c r="CO5" s="208" t="s">
        <v>693</v>
      </c>
      <c r="CP5" s="209" t="s">
        <v>516</v>
      </c>
      <c r="CQ5" s="207" t="s">
        <v>520</v>
      </c>
      <c r="CR5" s="208" t="s">
        <v>521</v>
      </c>
      <c r="CS5" s="208" t="s">
        <v>518</v>
      </c>
      <c r="CT5" s="208" t="s">
        <v>693</v>
      </c>
      <c r="CU5" s="209" t="s">
        <v>516</v>
      </c>
      <c r="CV5" s="207" t="s">
        <v>520</v>
      </c>
      <c r="CW5" s="208" t="s">
        <v>521</v>
      </c>
      <c r="CX5" s="208" t="s">
        <v>518</v>
      </c>
      <c r="CY5" s="208" t="s">
        <v>693</v>
      </c>
      <c r="CZ5" s="209" t="s">
        <v>516</v>
      </c>
      <c r="DA5" s="207" t="s">
        <v>520</v>
      </c>
      <c r="DB5" s="208" t="s">
        <v>521</v>
      </c>
      <c r="DC5" s="208" t="s">
        <v>518</v>
      </c>
      <c r="DD5" s="208" t="s">
        <v>693</v>
      </c>
      <c r="DE5" s="209" t="s">
        <v>516</v>
      </c>
      <c r="DF5" s="207" t="s">
        <v>520</v>
      </c>
      <c r="DG5" s="208" t="s">
        <v>521</v>
      </c>
      <c r="DH5" s="208" t="s">
        <v>518</v>
      </c>
      <c r="DI5" s="208" t="s">
        <v>693</v>
      </c>
      <c r="DJ5" s="209" t="s">
        <v>516</v>
      </c>
      <c r="DK5" s="207" t="s">
        <v>520</v>
      </c>
      <c r="DL5" s="208" t="s">
        <v>521</v>
      </c>
      <c r="DM5" s="208" t="s">
        <v>518</v>
      </c>
      <c r="DN5" s="208" t="s">
        <v>693</v>
      </c>
      <c r="DO5" s="210" t="s">
        <v>516</v>
      </c>
      <c r="DP5" s="266" t="s">
        <v>52</v>
      </c>
      <c r="DQ5" s="213" t="s">
        <v>522</v>
      </c>
      <c r="DR5" s="213" t="s">
        <v>67</v>
      </c>
      <c r="DS5" s="213" t="s">
        <v>522</v>
      </c>
      <c r="DT5" s="267" t="s">
        <v>558</v>
      </c>
      <c r="DU5" s="213" t="s">
        <v>522</v>
      </c>
      <c r="DV5" s="267" t="s">
        <v>559</v>
      </c>
      <c r="DW5" s="213" t="s">
        <v>522</v>
      </c>
      <c r="DX5" s="267" t="s">
        <v>560</v>
      </c>
      <c r="DY5" s="213" t="s">
        <v>522</v>
      </c>
      <c r="DZ5" s="267" t="s">
        <v>561</v>
      </c>
      <c r="EA5" s="213" t="s">
        <v>522</v>
      </c>
      <c r="EB5" s="267" t="s">
        <v>562</v>
      </c>
      <c r="EC5" s="213" t="s">
        <v>522</v>
      </c>
      <c r="ED5" s="267" t="s">
        <v>563</v>
      </c>
      <c r="EE5" s="268" t="s">
        <v>522</v>
      </c>
      <c r="EF5" s="285" t="s">
        <v>569</v>
      </c>
      <c r="EG5" s="285" t="s">
        <v>569</v>
      </c>
      <c r="EH5" s="322" t="s">
        <v>697</v>
      </c>
      <c r="EI5" s="98" t="s">
        <v>522</v>
      </c>
      <c r="EJ5" s="98" t="s">
        <v>698</v>
      </c>
      <c r="EK5" s="98" t="s">
        <v>522</v>
      </c>
      <c r="EL5" s="98"/>
      <c r="EM5" s="295" t="s">
        <v>31</v>
      </c>
      <c r="EN5" s="296" t="s">
        <v>573</v>
      </c>
      <c r="EO5" s="296" t="s">
        <v>574</v>
      </c>
      <c r="EP5" s="296" t="s">
        <v>573</v>
      </c>
      <c r="EQ5" s="296" t="s">
        <v>575</v>
      </c>
      <c r="ER5" s="296" t="s">
        <v>576</v>
      </c>
      <c r="ES5" s="296" t="s">
        <v>577</v>
      </c>
    </row>
    <row r="6" spans="1:149">
      <c r="A6" s="288">
        <v>1</v>
      </c>
      <c r="B6" s="289">
        <v>2</v>
      </c>
      <c r="C6" s="289"/>
      <c r="D6" s="289">
        <v>3</v>
      </c>
      <c r="E6" s="290">
        <v>4</v>
      </c>
      <c r="F6" s="290">
        <v>5</v>
      </c>
      <c r="G6" s="290">
        <v>6</v>
      </c>
      <c r="H6" s="323">
        <v>5</v>
      </c>
      <c r="I6" s="323"/>
      <c r="J6" s="324">
        <v>6</v>
      </c>
      <c r="K6" s="290">
        <v>7</v>
      </c>
      <c r="L6" s="290">
        <v>8</v>
      </c>
      <c r="M6" s="325"/>
      <c r="N6" s="291">
        <v>9</v>
      </c>
      <c r="O6" s="290">
        <v>10</v>
      </c>
      <c r="P6" s="290"/>
      <c r="Q6" s="290"/>
      <c r="R6" s="290">
        <v>11</v>
      </c>
      <c r="S6" s="290">
        <v>6</v>
      </c>
      <c r="T6" s="290">
        <v>7</v>
      </c>
      <c r="U6" s="290">
        <v>8</v>
      </c>
      <c r="V6" s="290">
        <v>9</v>
      </c>
      <c r="W6" s="290"/>
      <c r="X6" s="290">
        <v>10</v>
      </c>
      <c r="Y6" s="290">
        <v>11</v>
      </c>
      <c r="Z6" s="290">
        <v>12</v>
      </c>
      <c r="AA6" s="290">
        <v>13</v>
      </c>
      <c r="AB6" s="290"/>
      <c r="AC6" s="290">
        <v>14</v>
      </c>
      <c r="AD6" s="290">
        <v>15</v>
      </c>
      <c r="AE6" s="290">
        <v>16</v>
      </c>
      <c r="AF6" s="290">
        <v>17</v>
      </c>
      <c r="AG6" s="290"/>
      <c r="AH6" s="290">
        <v>18</v>
      </c>
      <c r="AI6" s="290">
        <v>19</v>
      </c>
      <c r="AJ6" s="290">
        <v>20</v>
      </c>
      <c r="AK6" s="290">
        <v>21</v>
      </c>
      <c r="AL6" s="293"/>
      <c r="AM6" s="292">
        <v>22</v>
      </c>
      <c r="AN6" s="290">
        <v>19</v>
      </c>
      <c r="AO6" s="290">
        <v>20</v>
      </c>
      <c r="AP6" s="290">
        <v>21</v>
      </c>
      <c r="AQ6" s="293"/>
      <c r="AR6" s="292">
        <v>22</v>
      </c>
      <c r="AS6" s="290">
        <v>19</v>
      </c>
      <c r="AT6" s="290">
        <v>20</v>
      </c>
      <c r="AU6" s="290">
        <v>21</v>
      </c>
      <c r="AV6" s="293"/>
      <c r="AW6" s="292">
        <v>22</v>
      </c>
      <c r="AX6" s="290">
        <v>19</v>
      </c>
      <c r="AY6" s="290">
        <v>20</v>
      </c>
      <c r="AZ6" s="290">
        <v>21</v>
      </c>
      <c r="BA6" s="293"/>
      <c r="BB6" s="292">
        <v>22</v>
      </c>
      <c r="BC6" s="290">
        <v>19</v>
      </c>
      <c r="BD6" s="290">
        <v>20</v>
      </c>
      <c r="BE6" s="290">
        <v>21</v>
      </c>
      <c r="BF6" s="293"/>
      <c r="BG6" s="292">
        <v>22</v>
      </c>
      <c r="BH6" s="290">
        <v>19</v>
      </c>
      <c r="BI6" s="290">
        <v>20</v>
      </c>
      <c r="BJ6" s="290">
        <v>21</v>
      </c>
      <c r="BK6" s="293"/>
      <c r="BL6" s="292">
        <v>22</v>
      </c>
      <c r="BM6" s="290">
        <v>19</v>
      </c>
      <c r="BN6" s="290">
        <v>20</v>
      </c>
      <c r="BO6" s="290">
        <v>21</v>
      </c>
      <c r="BP6" s="293"/>
      <c r="BQ6" s="292">
        <v>22</v>
      </c>
      <c r="BR6" s="290">
        <v>19</v>
      </c>
      <c r="BS6" s="290">
        <v>20</v>
      </c>
      <c r="BT6" s="290">
        <v>21</v>
      </c>
      <c r="BU6" s="293"/>
      <c r="BV6" s="292">
        <v>22</v>
      </c>
      <c r="BW6" s="290">
        <v>19</v>
      </c>
      <c r="BX6" s="290">
        <v>20</v>
      </c>
      <c r="BY6" s="290">
        <v>21</v>
      </c>
      <c r="BZ6" s="293"/>
      <c r="CA6" s="292">
        <v>22</v>
      </c>
      <c r="CB6" s="290">
        <v>19</v>
      </c>
      <c r="CC6" s="290">
        <v>20</v>
      </c>
      <c r="CD6" s="290">
        <v>21</v>
      </c>
      <c r="CE6" s="293"/>
      <c r="CF6" s="292">
        <v>22</v>
      </c>
      <c r="CG6" s="290">
        <v>19</v>
      </c>
      <c r="CH6" s="290">
        <v>20</v>
      </c>
      <c r="CI6" s="290">
        <v>21</v>
      </c>
      <c r="CJ6" s="293"/>
      <c r="CK6" s="292">
        <v>22</v>
      </c>
      <c r="CL6" s="326">
        <v>19</v>
      </c>
      <c r="CM6" s="290">
        <v>20</v>
      </c>
      <c r="CN6" s="290">
        <v>21</v>
      </c>
      <c r="CO6" s="293"/>
      <c r="CP6" s="292">
        <v>22</v>
      </c>
      <c r="CQ6" s="290">
        <v>19</v>
      </c>
      <c r="CR6" s="290">
        <v>20</v>
      </c>
      <c r="CS6" s="290">
        <v>21</v>
      </c>
      <c r="CT6" s="293"/>
      <c r="CU6" s="292">
        <v>22</v>
      </c>
      <c r="CV6" s="290">
        <v>19</v>
      </c>
      <c r="CW6" s="290">
        <v>20</v>
      </c>
      <c r="CX6" s="290">
        <v>21</v>
      </c>
      <c r="CY6" s="293"/>
      <c r="CZ6" s="292">
        <v>22</v>
      </c>
      <c r="DA6" s="290">
        <v>19</v>
      </c>
      <c r="DB6" s="290">
        <v>20</v>
      </c>
      <c r="DC6" s="290">
        <v>21</v>
      </c>
      <c r="DD6" s="293"/>
      <c r="DE6" s="292">
        <v>22</v>
      </c>
      <c r="DF6" s="290">
        <v>19</v>
      </c>
      <c r="DG6" s="290">
        <v>20</v>
      </c>
      <c r="DH6" s="290">
        <v>21</v>
      </c>
      <c r="DI6" s="293"/>
      <c r="DJ6" s="292">
        <v>22</v>
      </c>
      <c r="DK6" s="290">
        <v>19</v>
      </c>
      <c r="DL6" s="290">
        <v>20</v>
      </c>
      <c r="DM6" s="290">
        <v>21</v>
      </c>
      <c r="DN6" s="293"/>
      <c r="DO6" s="293">
        <v>22</v>
      </c>
      <c r="DP6" s="276">
        <v>8</v>
      </c>
      <c r="DQ6" s="277">
        <v>9</v>
      </c>
      <c r="DR6" s="277">
        <v>10</v>
      </c>
      <c r="DS6" s="277">
        <v>11</v>
      </c>
      <c r="DT6" s="277">
        <v>12</v>
      </c>
      <c r="DU6" s="277">
        <v>13</v>
      </c>
      <c r="DV6" s="277">
        <v>14</v>
      </c>
      <c r="DW6" s="277">
        <v>15</v>
      </c>
      <c r="DX6" s="277">
        <v>16</v>
      </c>
      <c r="DY6" s="277">
        <v>17</v>
      </c>
      <c r="DZ6" s="277">
        <v>18</v>
      </c>
      <c r="EA6" s="277">
        <v>19</v>
      </c>
      <c r="EB6" s="277">
        <v>20</v>
      </c>
      <c r="EC6" s="277">
        <v>21</v>
      </c>
      <c r="ED6" s="277">
        <v>22</v>
      </c>
      <c r="EE6" s="278">
        <v>23</v>
      </c>
      <c r="EH6" s="265"/>
      <c r="EM6" s="265"/>
    </row>
    <row r="7" spans="1:149" ht="25.5">
      <c r="A7" s="327"/>
      <c r="B7" s="222" t="s">
        <v>699</v>
      </c>
      <c r="C7" s="222"/>
      <c r="D7" s="223"/>
      <c r="E7" s="224" t="s">
        <v>525</v>
      </c>
      <c r="F7" s="224"/>
      <c r="G7" s="224"/>
      <c r="H7" s="228"/>
      <c r="I7" s="328">
        <f t="shared" ref="I7:I10" si="0">SUM(J7-G7/20)</f>
        <v>0</v>
      </c>
      <c r="J7" s="329">
        <f t="shared" ref="J7:J10" si="1">SUM((G7*6*21)/(8*20*100))+(G7/20)</f>
        <v>0</v>
      </c>
      <c r="K7" s="224"/>
      <c r="L7" s="330" t="s">
        <v>525</v>
      </c>
      <c r="M7" s="328" t="e">
        <f t="shared" ref="M7:M9" si="2">SUM(L7*I7)</f>
        <v>#VALUE!</v>
      </c>
      <c r="N7" s="225" t="s">
        <v>525</v>
      </c>
      <c r="O7" s="226" t="s">
        <v>525</v>
      </c>
      <c r="P7" s="226"/>
      <c r="Q7" s="226"/>
      <c r="R7" s="225" t="s">
        <v>525</v>
      </c>
      <c r="S7" s="224"/>
      <c r="T7" s="224"/>
      <c r="U7" s="224"/>
      <c r="V7" s="224"/>
      <c r="W7" s="224"/>
      <c r="X7" s="229"/>
      <c r="Y7" s="224"/>
      <c r="Z7" s="224"/>
      <c r="AA7" s="224"/>
      <c r="AB7" s="224"/>
      <c r="AC7" s="229"/>
      <c r="AD7" s="224"/>
      <c r="AE7" s="224"/>
      <c r="AF7" s="224"/>
      <c r="AG7" s="224"/>
      <c r="AH7" s="229"/>
      <c r="AI7" s="224"/>
      <c r="AJ7" s="224"/>
      <c r="AK7" s="224"/>
      <c r="AL7" s="331"/>
      <c r="AM7" s="230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332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40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2"/>
      <c r="DQ7" s="224"/>
      <c r="DR7" s="224"/>
      <c r="DS7" s="224"/>
      <c r="DT7" s="224"/>
      <c r="DU7" s="224"/>
      <c r="DV7" s="226" t="s">
        <v>525</v>
      </c>
      <c r="DW7" s="226"/>
      <c r="DX7" s="224"/>
      <c r="DY7" s="224"/>
      <c r="DZ7" s="224"/>
      <c r="EA7" s="224"/>
      <c r="EB7" s="224"/>
      <c r="EC7" s="224"/>
      <c r="ED7" s="224"/>
      <c r="EE7" s="307"/>
      <c r="EF7" s="231"/>
      <c r="EG7" s="231"/>
      <c r="EH7" s="309"/>
      <c r="EI7" s="110"/>
      <c r="EJ7" s="110"/>
      <c r="EK7" s="110"/>
      <c r="EL7" s="110"/>
      <c r="EM7" s="309"/>
      <c r="EN7" s="110"/>
      <c r="EO7" s="110"/>
      <c r="EP7" s="110"/>
      <c r="EQ7" s="110"/>
      <c r="ER7" s="110"/>
      <c r="ES7" s="110"/>
    </row>
    <row r="8" spans="1:149" ht="38.25">
      <c r="A8" s="333">
        <v>1</v>
      </c>
      <c r="B8" s="334" t="s">
        <v>700</v>
      </c>
      <c r="C8" s="334" t="s">
        <v>701</v>
      </c>
      <c r="D8" s="335" t="s">
        <v>702</v>
      </c>
      <c r="E8" s="336">
        <v>25500</v>
      </c>
      <c r="F8" s="336"/>
      <c r="G8" s="337">
        <f>SUM(E8:F8)</f>
        <v>25500</v>
      </c>
      <c r="H8" s="338">
        <v>20</v>
      </c>
      <c r="I8" s="328">
        <f t="shared" si="0"/>
        <v>200.8125</v>
      </c>
      <c r="J8" s="329">
        <f t="shared" si="1"/>
        <v>1475.8125</v>
      </c>
      <c r="K8" s="339" t="s">
        <v>703</v>
      </c>
      <c r="L8" s="340">
        <v>20</v>
      </c>
      <c r="M8" s="328">
        <f t="shared" si="2"/>
        <v>4016.25</v>
      </c>
      <c r="N8" s="225">
        <f>SUM(L8*J8)</f>
        <v>29516.25</v>
      </c>
      <c r="O8" s="226">
        <f>SUM(P8:R8)</f>
        <v>23616</v>
      </c>
      <c r="P8" s="226">
        <f t="shared" ref="P8:R9" si="3">SUM(U8,Z8,AE8,AJ8,AO8,AT8,AY8,BD8,BI8,BN8,BS8,BX8,CC8,CH8,CM8,CR8,CW8,DB8,DG8,DL8)</f>
        <v>20400</v>
      </c>
      <c r="Q8" s="226">
        <f t="shared" si="3"/>
        <v>3216</v>
      </c>
      <c r="R8" s="226">
        <f t="shared" si="3"/>
        <v>0</v>
      </c>
      <c r="S8" s="311" t="s">
        <v>704</v>
      </c>
      <c r="T8" s="311" t="s">
        <v>542</v>
      </c>
      <c r="U8" s="226">
        <v>1275</v>
      </c>
      <c r="V8" s="226">
        <v>201</v>
      </c>
      <c r="W8" s="226"/>
      <c r="X8" s="237">
        <f>SUM(U8:V8)</f>
        <v>1476</v>
      </c>
      <c r="Y8" s="311" t="s">
        <v>543</v>
      </c>
      <c r="Z8" s="226">
        <v>1275</v>
      </c>
      <c r="AA8" s="226">
        <v>201</v>
      </c>
      <c r="AB8" s="226"/>
      <c r="AC8" s="237">
        <f>SUM(Z8:AA8)</f>
        <v>1476</v>
      </c>
      <c r="AD8" s="254" t="s">
        <v>545</v>
      </c>
      <c r="AE8" s="254">
        <v>1275</v>
      </c>
      <c r="AF8" s="254">
        <v>201</v>
      </c>
      <c r="AG8" s="254"/>
      <c r="AH8" s="237">
        <f>SUM(AE8:AF8)</f>
        <v>1476</v>
      </c>
      <c r="AI8" s="254" t="s">
        <v>545</v>
      </c>
      <c r="AJ8" s="254">
        <v>1275</v>
      </c>
      <c r="AK8" s="254">
        <v>201</v>
      </c>
      <c r="AL8" s="254"/>
      <c r="AM8" s="237">
        <f>SUM(AJ8:AK8)</f>
        <v>1476</v>
      </c>
      <c r="AN8" s="341" t="s">
        <v>585</v>
      </c>
      <c r="AO8" s="342">
        <v>1275</v>
      </c>
      <c r="AP8" s="342">
        <v>201</v>
      </c>
      <c r="AQ8" s="342"/>
      <c r="AR8" s="237">
        <f>SUM(AO8:AP8)</f>
        <v>1476</v>
      </c>
      <c r="AS8" s="343" t="s">
        <v>586</v>
      </c>
      <c r="AT8" s="342">
        <v>2550</v>
      </c>
      <c r="AU8" s="342">
        <v>402</v>
      </c>
      <c r="AV8" s="342"/>
      <c r="AW8" s="344">
        <f>SUM(AT8:AU8)</f>
        <v>2952</v>
      </c>
      <c r="AX8" s="345">
        <v>39697</v>
      </c>
      <c r="AY8" s="342">
        <v>1275</v>
      </c>
      <c r="AZ8" s="342">
        <v>201</v>
      </c>
      <c r="BA8" s="342"/>
      <c r="BB8" s="344">
        <f>SUM(AY8:AZ8)</f>
        <v>1476</v>
      </c>
      <c r="BC8" s="341" t="s">
        <v>547</v>
      </c>
      <c r="BD8" s="342">
        <v>1275</v>
      </c>
      <c r="BE8" s="342">
        <v>201</v>
      </c>
      <c r="BF8" s="342"/>
      <c r="BG8" s="344">
        <f>SUM(BD8:BE8)</f>
        <v>1476</v>
      </c>
      <c r="BH8" s="341" t="s">
        <v>547</v>
      </c>
      <c r="BI8" s="342">
        <v>1275</v>
      </c>
      <c r="BJ8" s="342">
        <v>201</v>
      </c>
      <c r="BK8" s="342"/>
      <c r="BL8" s="344">
        <f>SUM(BI8:BJ8)</f>
        <v>1476</v>
      </c>
      <c r="BM8" s="343" t="s">
        <v>705</v>
      </c>
      <c r="BN8" s="342">
        <v>1275</v>
      </c>
      <c r="BO8" s="342">
        <v>201</v>
      </c>
      <c r="BP8" s="342"/>
      <c r="BQ8" s="344">
        <f>SUM(BN8:BP8)</f>
        <v>1476</v>
      </c>
      <c r="BR8" s="342" t="s">
        <v>587</v>
      </c>
      <c r="BS8" s="346">
        <v>1275</v>
      </c>
      <c r="BT8" s="346">
        <v>201</v>
      </c>
      <c r="BU8" s="342"/>
      <c r="BV8" s="344">
        <f>SUM(BS8:BU8)</f>
        <v>1476</v>
      </c>
      <c r="BW8" s="347" t="s">
        <v>588</v>
      </c>
      <c r="BX8" s="346">
        <v>1275</v>
      </c>
      <c r="BY8" s="346">
        <v>201</v>
      </c>
      <c r="BZ8" s="342"/>
      <c r="CA8" s="348">
        <f>SUM(BX8:BZ8)</f>
        <v>1476</v>
      </c>
      <c r="CB8" s="342" t="s">
        <v>532</v>
      </c>
      <c r="CC8" s="342">
        <v>1275</v>
      </c>
      <c r="CD8" s="342">
        <v>201</v>
      </c>
      <c r="CE8" s="342"/>
      <c r="CF8" s="348">
        <f>SUM(CC8:CE8)</f>
        <v>1476</v>
      </c>
      <c r="CG8" s="342" t="s">
        <v>660</v>
      </c>
      <c r="CH8" s="342">
        <v>1275</v>
      </c>
      <c r="CI8" s="342">
        <v>201</v>
      </c>
      <c r="CJ8" s="342"/>
      <c r="CK8" s="348">
        <f>SUM(CH8:CJ8)</f>
        <v>1476</v>
      </c>
      <c r="CL8" s="345">
        <v>40337</v>
      </c>
      <c r="CM8" s="342">
        <v>1275</v>
      </c>
      <c r="CN8" s="342">
        <v>201</v>
      </c>
      <c r="CO8" s="342"/>
      <c r="CP8" s="348">
        <f>SUM(CM8:CO8)</f>
        <v>1476</v>
      </c>
      <c r="CQ8" s="342"/>
      <c r="CR8" s="342"/>
      <c r="CS8" s="342"/>
      <c r="CT8" s="342"/>
      <c r="CU8" s="342"/>
      <c r="CV8" s="342"/>
      <c r="CW8" s="342"/>
      <c r="CX8" s="342"/>
      <c r="CY8" s="342"/>
      <c r="CZ8" s="342"/>
      <c r="DA8" s="342"/>
      <c r="DB8" s="342"/>
      <c r="DC8" s="342"/>
      <c r="DD8" s="342"/>
      <c r="DE8" s="342"/>
      <c r="DF8" s="342"/>
      <c r="DG8" s="342"/>
      <c r="DH8" s="342"/>
      <c r="DI8" s="342"/>
      <c r="DJ8" s="342"/>
      <c r="DK8" s="342"/>
      <c r="DL8" s="342"/>
      <c r="DM8" s="342"/>
      <c r="DN8" s="342"/>
      <c r="DO8" s="342"/>
      <c r="DP8" s="349">
        <v>1</v>
      </c>
      <c r="DQ8" s="254">
        <v>25500</v>
      </c>
      <c r="DR8" s="254"/>
      <c r="DS8" s="254"/>
      <c r="DT8" s="254"/>
      <c r="DU8" s="254"/>
      <c r="DV8" s="254">
        <v>1</v>
      </c>
      <c r="DW8" s="254">
        <v>25500</v>
      </c>
      <c r="DX8" s="254"/>
      <c r="DY8" s="254"/>
      <c r="DZ8" s="254"/>
      <c r="EA8" s="254"/>
      <c r="EB8" s="254"/>
      <c r="EC8" s="254"/>
      <c r="ED8" s="254"/>
      <c r="EE8" s="350"/>
      <c r="EF8" s="308">
        <f>SUM(ED8,EB8,DZ8,DX8,DV8,DT8)</f>
        <v>1</v>
      </c>
      <c r="EG8" s="308">
        <f>SUM(EE8,EC8,EA8,DY8,DW8,DU8)</f>
        <v>25500</v>
      </c>
      <c r="EH8" s="309">
        <v>1</v>
      </c>
      <c r="EI8" s="110">
        <v>25500</v>
      </c>
      <c r="EJ8" s="110"/>
      <c r="EK8" s="110"/>
      <c r="EL8" s="110"/>
      <c r="EM8" s="309">
        <v>1</v>
      </c>
      <c r="EN8" s="110"/>
      <c r="EO8" s="110"/>
      <c r="EP8" s="110"/>
      <c r="EQ8" s="110"/>
      <c r="ER8" s="110"/>
      <c r="ES8" s="110"/>
    </row>
    <row r="9" spans="1:149">
      <c r="A9" s="327"/>
      <c r="B9" s="222"/>
      <c r="C9" s="222"/>
      <c r="D9" s="223"/>
      <c r="E9" s="254"/>
      <c r="F9" s="254"/>
      <c r="G9" s="337">
        <f>SUM(E9:F9)</f>
        <v>0</v>
      </c>
      <c r="H9" s="228"/>
      <c r="I9" s="328">
        <f t="shared" si="0"/>
        <v>0</v>
      </c>
      <c r="J9" s="329">
        <f t="shared" si="1"/>
        <v>0</v>
      </c>
      <c r="K9" s="224"/>
      <c r="L9" s="351"/>
      <c r="M9" s="328">
        <f t="shared" si="2"/>
        <v>0</v>
      </c>
      <c r="N9" s="253"/>
      <c r="O9" s="226">
        <f>SUM(P9:R9)</f>
        <v>0</v>
      </c>
      <c r="P9" s="226">
        <f t="shared" si="3"/>
        <v>0</v>
      </c>
      <c r="Q9" s="226">
        <f t="shared" si="3"/>
        <v>0</v>
      </c>
      <c r="R9" s="226">
        <f t="shared" si="3"/>
        <v>0</v>
      </c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315"/>
      <c r="AM9" s="315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  <c r="BQ9" s="342"/>
      <c r="BR9" s="342"/>
      <c r="BS9" s="342"/>
      <c r="BT9" s="342"/>
      <c r="BU9" s="342"/>
      <c r="BV9" s="342"/>
      <c r="BW9" s="352"/>
      <c r="BX9" s="342"/>
      <c r="BY9" s="342"/>
      <c r="BZ9" s="342"/>
      <c r="CA9" s="342"/>
      <c r="CB9" s="342"/>
      <c r="CC9" s="342"/>
      <c r="CD9" s="342"/>
      <c r="CE9" s="342"/>
      <c r="CF9" s="342"/>
      <c r="CG9" s="342"/>
      <c r="CH9" s="342"/>
      <c r="CI9" s="342"/>
      <c r="CJ9" s="342"/>
      <c r="CK9" s="342"/>
      <c r="CL9" s="342"/>
      <c r="CM9" s="342"/>
      <c r="CN9" s="342"/>
      <c r="CO9" s="342"/>
      <c r="CP9" s="342"/>
      <c r="CQ9" s="342"/>
      <c r="CR9" s="342"/>
      <c r="CS9" s="342"/>
      <c r="CT9" s="342"/>
      <c r="CU9" s="342"/>
      <c r="CV9" s="342"/>
      <c r="CW9" s="342"/>
      <c r="CX9" s="342"/>
      <c r="CY9" s="342"/>
      <c r="CZ9" s="342"/>
      <c r="DA9" s="342"/>
      <c r="DB9" s="342"/>
      <c r="DC9" s="342"/>
      <c r="DD9" s="342"/>
      <c r="DE9" s="342"/>
      <c r="DF9" s="342"/>
      <c r="DG9" s="342"/>
      <c r="DH9" s="342"/>
      <c r="DI9" s="342"/>
      <c r="DJ9" s="342"/>
      <c r="DK9" s="342"/>
      <c r="DL9" s="342"/>
      <c r="DM9" s="342"/>
      <c r="DN9" s="342"/>
      <c r="DO9" s="342"/>
      <c r="DP9" s="349"/>
      <c r="DQ9" s="254"/>
      <c r="DR9" s="254"/>
      <c r="DS9" s="254"/>
      <c r="DT9" s="254"/>
      <c r="DU9" s="254"/>
      <c r="DV9" s="254"/>
      <c r="DW9" s="254"/>
      <c r="DX9" s="254"/>
      <c r="DY9" s="254"/>
      <c r="DZ9" s="254"/>
      <c r="EA9" s="254"/>
      <c r="EB9" s="254"/>
      <c r="EC9" s="254"/>
      <c r="ED9" s="254"/>
      <c r="EE9" s="350"/>
      <c r="EF9" s="308">
        <f>SUM(ED9,EB9,DZ9,DX9,DV9,DT9)</f>
        <v>0</v>
      </c>
      <c r="EG9" s="308">
        <f>SUM(EE9,EC9,EA9,DY9,DW9,DU9)</f>
        <v>0</v>
      </c>
      <c r="EH9" s="309"/>
      <c r="EI9" s="110"/>
      <c r="EJ9" s="110"/>
      <c r="EK9" s="110"/>
      <c r="EL9" s="110"/>
      <c r="EM9" s="309"/>
      <c r="EN9" s="110"/>
      <c r="EO9" s="110"/>
      <c r="EP9" s="110"/>
      <c r="EQ9" s="110"/>
      <c r="ER9" s="110"/>
      <c r="ES9" s="110"/>
    </row>
    <row r="10" spans="1:149">
      <c r="A10" s="327"/>
      <c r="B10" s="222" t="s">
        <v>516</v>
      </c>
      <c r="C10" s="222"/>
      <c r="D10" s="223"/>
      <c r="E10" s="254">
        <f>SUM(E8:E9)</f>
        <v>25500</v>
      </c>
      <c r="F10" s="254">
        <f>SUM(F8:F9)</f>
        <v>0</v>
      </c>
      <c r="G10" s="254">
        <f>SUM(G8:G9)</f>
        <v>25500</v>
      </c>
      <c r="H10" s="228"/>
      <c r="I10" s="328">
        <f t="shared" si="0"/>
        <v>200.8125</v>
      </c>
      <c r="J10" s="353">
        <f t="shared" si="1"/>
        <v>1475.8125</v>
      </c>
      <c r="K10" s="224"/>
      <c r="L10" s="354">
        <f t="shared" ref="L10:CM10" si="4">SUM(L8:L9)</f>
        <v>20</v>
      </c>
      <c r="M10" s="253">
        <f t="shared" si="4"/>
        <v>4016.25</v>
      </c>
      <c r="N10" s="253">
        <f t="shared" si="4"/>
        <v>29516.25</v>
      </c>
      <c r="O10" s="254">
        <f t="shared" si="4"/>
        <v>23616</v>
      </c>
      <c r="P10" s="254">
        <f t="shared" si="4"/>
        <v>20400</v>
      </c>
      <c r="Q10" s="254">
        <f t="shared" si="4"/>
        <v>3216</v>
      </c>
      <c r="R10" s="254">
        <f t="shared" si="4"/>
        <v>0</v>
      </c>
      <c r="S10" s="254">
        <f t="shared" si="4"/>
        <v>0</v>
      </c>
      <c r="T10" s="254">
        <f t="shared" si="4"/>
        <v>0</v>
      </c>
      <c r="U10" s="254">
        <f t="shared" si="4"/>
        <v>1275</v>
      </c>
      <c r="V10" s="254">
        <f t="shared" si="4"/>
        <v>201</v>
      </c>
      <c r="W10" s="254"/>
      <c r="X10" s="254">
        <f t="shared" si="4"/>
        <v>1476</v>
      </c>
      <c r="Y10" s="254">
        <f t="shared" si="4"/>
        <v>0</v>
      </c>
      <c r="Z10" s="254">
        <f t="shared" si="4"/>
        <v>1275</v>
      </c>
      <c r="AA10" s="254">
        <f t="shared" si="4"/>
        <v>201</v>
      </c>
      <c r="AB10" s="254"/>
      <c r="AC10" s="254">
        <f t="shared" si="4"/>
        <v>1476</v>
      </c>
      <c r="AD10" s="254">
        <f t="shared" si="4"/>
        <v>0</v>
      </c>
      <c r="AE10" s="254">
        <f t="shared" si="4"/>
        <v>1275</v>
      </c>
      <c r="AF10" s="254">
        <f t="shared" si="4"/>
        <v>201</v>
      </c>
      <c r="AG10" s="254"/>
      <c r="AH10" s="254">
        <f t="shared" si="4"/>
        <v>1476</v>
      </c>
      <c r="AI10" s="254">
        <f t="shared" si="4"/>
        <v>0</v>
      </c>
      <c r="AJ10" s="254">
        <f t="shared" si="4"/>
        <v>1275</v>
      </c>
      <c r="AK10" s="254">
        <f t="shared" si="4"/>
        <v>201</v>
      </c>
      <c r="AL10" s="254"/>
      <c r="AM10" s="254">
        <f t="shared" si="4"/>
        <v>1476</v>
      </c>
      <c r="AN10" s="254">
        <f t="shared" si="4"/>
        <v>0</v>
      </c>
      <c r="AO10" s="254">
        <f t="shared" si="4"/>
        <v>1275</v>
      </c>
      <c r="AP10" s="254">
        <f t="shared" si="4"/>
        <v>201</v>
      </c>
      <c r="AQ10" s="254"/>
      <c r="AR10" s="254">
        <f t="shared" si="4"/>
        <v>1476</v>
      </c>
      <c r="AS10" s="254">
        <f t="shared" si="4"/>
        <v>0</v>
      </c>
      <c r="AT10" s="254">
        <f t="shared" si="4"/>
        <v>2550</v>
      </c>
      <c r="AU10" s="254">
        <f t="shared" si="4"/>
        <v>402</v>
      </c>
      <c r="AV10" s="254"/>
      <c r="AW10" s="254">
        <f t="shared" si="4"/>
        <v>2952</v>
      </c>
      <c r="AX10" s="254">
        <f t="shared" si="4"/>
        <v>39697</v>
      </c>
      <c r="AY10" s="254">
        <f t="shared" si="4"/>
        <v>1275</v>
      </c>
      <c r="AZ10" s="254">
        <f t="shared" si="4"/>
        <v>201</v>
      </c>
      <c r="BA10" s="254"/>
      <c r="BB10" s="254">
        <f t="shared" si="4"/>
        <v>1476</v>
      </c>
      <c r="BC10" s="254">
        <f t="shared" si="4"/>
        <v>0</v>
      </c>
      <c r="BD10" s="254">
        <f t="shared" si="4"/>
        <v>1275</v>
      </c>
      <c r="BE10" s="254">
        <f t="shared" si="4"/>
        <v>201</v>
      </c>
      <c r="BF10" s="254"/>
      <c r="BG10" s="254">
        <f t="shared" si="4"/>
        <v>1476</v>
      </c>
      <c r="BH10" s="254">
        <f t="shared" si="4"/>
        <v>0</v>
      </c>
      <c r="BI10" s="254">
        <f t="shared" si="4"/>
        <v>1275</v>
      </c>
      <c r="BJ10" s="254">
        <f t="shared" si="4"/>
        <v>201</v>
      </c>
      <c r="BK10" s="254"/>
      <c r="BL10" s="254">
        <f t="shared" si="4"/>
        <v>1476</v>
      </c>
      <c r="BM10" s="254">
        <f t="shared" si="4"/>
        <v>0</v>
      </c>
      <c r="BN10" s="254">
        <f t="shared" si="4"/>
        <v>1275</v>
      </c>
      <c r="BO10" s="254">
        <f t="shared" si="4"/>
        <v>201</v>
      </c>
      <c r="BP10" s="254"/>
      <c r="BQ10" s="254">
        <f t="shared" si="4"/>
        <v>1476</v>
      </c>
      <c r="BR10" s="254">
        <f t="shared" si="4"/>
        <v>0</v>
      </c>
      <c r="BS10" s="254">
        <f t="shared" si="4"/>
        <v>1275</v>
      </c>
      <c r="BT10" s="254">
        <f t="shared" si="4"/>
        <v>201</v>
      </c>
      <c r="BU10" s="254"/>
      <c r="BV10" s="254">
        <f t="shared" si="4"/>
        <v>1476</v>
      </c>
      <c r="BW10" s="355">
        <f t="shared" si="4"/>
        <v>0</v>
      </c>
      <c r="BX10" s="254">
        <f t="shared" si="4"/>
        <v>1275</v>
      </c>
      <c r="BY10" s="254">
        <f t="shared" si="4"/>
        <v>201</v>
      </c>
      <c r="BZ10" s="254"/>
      <c r="CA10" s="254">
        <f t="shared" si="4"/>
        <v>1476</v>
      </c>
      <c r="CB10" s="254">
        <f t="shared" si="4"/>
        <v>0</v>
      </c>
      <c r="CC10" s="254">
        <f t="shared" si="4"/>
        <v>1275</v>
      </c>
      <c r="CD10" s="254">
        <f t="shared" si="4"/>
        <v>201</v>
      </c>
      <c r="CE10" s="254"/>
      <c r="CF10" s="254">
        <f t="shared" si="4"/>
        <v>1476</v>
      </c>
      <c r="CG10" s="254">
        <f t="shared" si="4"/>
        <v>0</v>
      </c>
      <c r="CH10" s="254">
        <f t="shared" si="4"/>
        <v>1275</v>
      </c>
      <c r="CI10" s="254">
        <f t="shared" si="4"/>
        <v>201</v>
      </c>
      <c r="CJ10" s="254"/>
      <c r="CK10" s="254">
        <f t="shared" si="4"/>
        <v>1476</v>
      </c>
      <c r="CL10" s="254">
        <f t="shared" si="4"/>
        <v>40337</v>
      </c>
      <c r="CM10" s="254">
        <f t="shared" si="4"/>
        <v>1275</v>
      </c>
      <c r="CN10" s="254">
        <f t="shared" ref="CN10:EK10" si="5">SUM(CN8:CN9)</f>
        <v>201</v>
      </c>
      <c r="CO10" s="254"/>
      <c r="CP10" s="254">
        <f t="shared" si="5"/>
        <v>1476</v>
      </c>
      <c r="CQ10" s="254">
        <f t="shared" si="5"/>
        <v>0</v>
      </c>
      <c r="CR10" s="254">
        <f t="shared" si="5"/>
        <v>0</v>
      </c>
      <c r="CS10" s="254">
        <f t="shared" si="5"/>
        <v>0</v>
      </c>
      <c r="CT10" s="254"/>
      <c r="CU10" s="254">
        <f t="shared" si="5"/>
        <v>0</v>
      </c>
      <c r="CV10" s="254">
        <f t="shared" si="5"/>
        <v>0</v>
      </c>
      <c r="CW10" s="254">
        <f t="shared" si="5"/>
        <v>0</v>
      </c>
      <c r="CX10" s="254">
        <f t="shared" si="5"/>
        <v>0</v>
      </c>
      <c r="CY10" s="254"/>
      <c r="CZ10" s="254">
        <f t="shared" si="5"/>
        <v>0</v>
      </c>
      <c r="DA10" s="254">
        <f t="shared" si="5"/>
        <v>0</v>
      </c>
      <c r="DB10" s="254">
        <f t="shared" si="5"/>
        <v>0</v>
      </c>
      <c r="DC10" s="254">
        <f t="shared" si="5"/>
        <v>0</v>
      </c>
      <c r="DD10" s="254"/>
      <c r="DE10" s="254">
        <f t="shared" si="5"/>
        <v>0</v>
      </c>
      <c r="DF10" s="254">
        <f t="shared" si="5"/>
        <v>0</v>
      </c>
      <c r="DG10" s="254">
        <f t="shared" si="5"/>
        <v>0</v>
      </c>
      <c r="DH10" s="254">
        <f t="shared" si="5"/>
        <v>0</v>
      </c>
      <c r="DI10" s="254"/>
      <c r="DJ10" s="254">
        <f t="shared" si="5"/>
        <v>0</v>
      </c>
      <c r="DK10" s="254">
        <f t="shared" si="5"/>
        <v>0</v>
      </c>
      <c r="DL10" s="254">
        <f t="shared" si="5"/>
        <v>0</v>
      </c>
      <c r="DM10" s="254">
        <f t="shared" si="5"/>
        <v>0</v>
      </c>
      <c r="DN10" s="254"/>
      <c r="DO10" s="254">
        <f t="shared" si="5"/>
        <v>0</v>
      </c>
      <c r="DP10" s="254">
        <f t="shared" si="5"/>
        <v>1</v>
      </c>
      <c r="DQ10" s="254">
        <f t="shared" si="5"/>
        <v>25500</v>
      </c>
      <c r="DR10" s="254">
        <f t="shared" si="5"/>
        <v>0</v>
      </c>
      <c r="DS10" s="254">
        <f t="shared" si="5"/>
        <v>0</v>
      </c>
      <c r="DT10" s="254">
        <f t="shared" si="5"/>
        <v>0</v>
      </c>
      <c r="DU10" s="254">
        <f t="shared" si="5"/>
        <v>0</v>
      </c>
      <c r="DV10" s="254">
        <f t="shared" si="5"/>
        <v>1</v>
      </c>
      <c r="DW10" s="254">
        <f t="shared" si="5"/>
        <v>25500</v>
      </c>
      <c r="DX10" s="254">
        <f t="shared" si="5"/>
        <v>0</v>
      </c>
      <c r="DY10" s="254">
        <f t="shared" si="5"/>
        <v>0</v>
      </c>
      <c r="DZ10" s="254">
        <f t="shared" si="5"/>
        <v>0</v>
      </c>
      <c r="EA10" s="254">
        <f t="shared" si="5"/>
        <v>0</v>
      </c>
      <c r="EB10" s="254">
        <f t="shared" si="5"/>
        <v>0</v>
      </c>
      <c r="EC10" s="254">
        <f t="shared" si="5"/>
        <v>0</v>
      </c>
      <c r="ED10" s="254">
        <f t="shared" si="5"/>
        <v>0</v>
      </c>
      <c r="EE10" s="254">
        <f t="shared" si="5"/>
        <v>0</v>
      </c>
      <c r="EF10" s="254">
        <f t="shared" si="5"/>
        <v>1</v>
      </c>
      <c r="EG10" s="254">
        <f t="shared" si="5"/>
        <v>25500</v>
      </c>
      <c r="EH10" s="254">
        <f t="shared" si="5"/>
        <v>1</v>
      </c>
      <c r="EI10" s="254">
        <f t="shared" si="5"/>
        <v>25500</v>
      </c>
      <c r="EJ10" s="254">
        <f t="shared" si="5"/>
        <v>0</v>
      </c>
      <c r="EK10" s="254">
        <f t="shared" si="5"/>
        <v>0</v>
      </c>
      <c r="EL10" s="110"/>
      <c r="EM10" s="309"/>
      <c r="EN10" s="110"/>
      <c r="EO10" s="110"/>
      <c r="EP10" s="110"/>
      <c r="EQ10" s="110"/>
      <c r="ER10" s="110"/>
      <c r="ES10" s="110"/>
    </row>
    <row r="12" spans="1:149">
      <c r="E12">
        <f>E10/85*100</f>
        <v>30000</v>
      </c>
    </row>
    <row r="13" spans="1:149">
      <c r="E13">
        <f>E12*0.1</f>
        <v>3000</v>
      </c>
    </row>
    <row r="14" spans="1:149">
      <c r="E14">
        <f>E13+E10</f>
        <v>28500</v>
      </c>
    </row>
  </sheetData>
  <mergeCells count="42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R3:R5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T8"/>
  <sheetViews>
    <sheetView workbookViewId="0">
      <selection activeCell="C8" sqref="C8"/>
    </sheetView>
  </sheetViews>
  <sheetFormatPr defaultRowHeight="15"/>
  <sheetData>
    <row r="1" spans="1:150" ht="18.75">
      <c r="A1" s="530" t="s">
        <v>482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261"/>
      <c r="M1" s="356"/>
      <c r="N1" s="357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58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358"/>
      <c r="DN1" s="358"/>
      <c r="DO1" s="358"/>
      <c r="DP1" s="531" t="s">
        <v>483</v>
      </c>
      <c r="DQ1" s="532"/>
      <c r="DR1" s="530"/>
      <c r="DS1" s="530"/>
      <c r="DT1" s="530"/>
      <c r="DU1" s="530"/>
      <c r="DV1" s="530"/>
      <c r="DW1" s="530"/>
      <c r="DX1" s="530"/>
      <c r="DY1" s="530"/>
      <c r="DZ1" s="530"/>
      <c r="EA1" s="530"/>
      <c r="EB1" s="530"/>
      <c r="EC1" s="530"/>
      <c r="ED1" s="530"/>
      <c r="EE1" s="359"/>
      <c r="EF1" s="359"/>
      <c r="EG1" s="359"/>
      <c r="EH1" s="359"/>
      <c r="EI1" s="359"/>
      <c r="EJ1" s="359"/>
      <c r="EK1" s="359"/>
      <c r="EL1" s="359"/>
      <c r="EM1" s="360"/>
      <c r="EN1" s="359"/>
      <c r="EO1" s="359"/>
      <c r="EP1" s="359"/>
      <c r="EQ1" s="359"/>
      <c r="ER1" s="359"/>
      <c r="ES1" s="359"/>
      <c r="ET1" s="359"/>
    </row>
    <row r="2" spans="1:150" ht="19.5" thickBot="1">
      <c r="A2" s="477" t="s">
        <v>484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259"/>
      <c r="M2" s="259"/>
      <c r="N2" s="260"/>
      <c r="O2" s="259"/>
      <c r="P2" s="259"/>
      <c r="Q2" s="259"/>
      <c r="R2" s="259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191"/>
      <c r="AE2" s="261"/>
      <c r="AF2" s="261"/>
      <c r="AG2" s="261"/>
      <c r="AH2" s="261"/>
      <c r="AI2" s="261"/>
      <c r="AJ2" s="261"/>
      <c r="AK2" s="261"/>
      <c r="AL2" s="261"/>
      <c r="AM2" s="261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262"/>
      <c r="DQ2" s="263"/>
      <c r="DR2" s="192"/>
      <c r="DS2" s="192"/>
      <c r="DT2" s="264" t="s">
        <v>548</v>
      </c>
      <c r="DU2" s="264"/>
      <c r="DV2" s="192"/>
      <c r="DW2" s="192"/>
      <c r="DX2" s="192"/>
      <c r="DY2" s="192"/>
      <c r="DZ2" s="192"/>
      <c r="EA2" s="192"/>
      <c r="EB2" s="192"/>
      <c r="EC2" s="192"/>
      <c r="ED2" s="192"/>
      <c r="EE2" s="199"/>
      <c r="EF2" s="199"/>
      <c r="EG2" s="199"/>
      <c r="EH2" s="199"/>
      <c r="EI2" s="199"/>
      <c r="EJ2" s="199"/>
      <c r="EK2" s="199"/>
      <c r="EL2" s="199"/>
      <c r="EM2" s="280"/>
      <c r="EN2" s="199"/>
      <c r="EO2" s="199"/>
      <c r="EP2" s="199"/>
      <c r="EQ2" s="199"/>
      <c r="ER2" s="199"/>
      <c r="ES2" s="199"/>
      <c r="ET2" s="199"/>
    </row>
    <row r="3" spans="1:150" ht="16.5" thickBot="1">
      <c r="A3" s="478" t="s">
        <v>485</v>
      </c>
      <c r="B3" s="480" t="s">
        <v>549</v>
      </c>
      <c r="C3" s="482" t="s">
        <v>486</v>
      </c>
      <c r="D3" s="480" t="s">
        <v>487</v>
      </c>
      <c r="E3" s="480" t="s">
        <v>488</v>
      </c>
      <c r="F3" s="482" t="s">
        <v>693</v>
      </c>
      <c r="G3" s="482" t="s">
        <v>694</v>
      </c>
      <c r="H3" s="480" t="s">
        <v>489</v>
      </c>
      <c r="I3" s="482" t="s">
        <v>565</v>
      </c>
      <c r="J3" s="482" t="s">
        <v>490</v>
      </c>
      <c r="K3" s="480" t="s">
        <v>491</v>
      </c>
      <c r="L3" s="482" t="s">
        <v>695</v>
      </c>
      <c r="M3" s="482" t="s">
        <v>493</v>
      </c>
      <c r="N3" s="492" t="s">
        <v>696</v>
      </c>
      <c r="O3" s="495" t="s">
        <v>495</v>
      </c>
      <c r="P3" s="496"/>
      <c r="Q3" s="497"/>
      <c r="R3" s="192"/>
      <c r="S3" s="488" t="s">
        <v>497</v>
      </c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88"/>
      <c r="AI3" s="488"/>
      <c r="AJ3" s="488"/>
      <c r="AK3" s="488"/>
      <c r="AL3" s="529"/>
      <c r="AM3" s="489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265"/>
      <c r="DQ3" s="202"/>
      <c r="EM3" s="265"/>
    </row>
    <row r="4" spans="1:150" ht="26.25" thickBot="1">
      <c r="A4" s="479"/>
      <c r="B4" s="481"/>
      <c r="C4" s="483"/>
      <c r="D4" s="481"/>
      <c r="E4" s="481"/>
      <c r="F4" s="483"/>
      <c r="G4" s="483"/>
      <c r="H4" s="481"/>
      <c r="I4" s="483"/>
      <c r="J4" s="483"/>
      <c r="K4" s="481"/>
      <c r="L4" s="483"/>
      <c r="M4" s="483"/>
      <c r="N4" s="493"/>
      <c r="O4" s="498"/>
      <c r="P4" s="499"/>
      <c r="Q4" s="500"/>
      <c r="R4" s="361"/>
      <c r="S4" s="490" t="s">
        <v>172</v>
      </c>
      <c r="T4" s="490"/>
      <c r="U4" s="490"/>
      <c r="V4" s="490"/>
      <c r="W4" s="490"/>
      <c r="X4" s="490"/>
      <c r="Y4" s="490" t="s">
        <v>394</v>
      </c>
      <c r="Z4" s="490"/>
      <c r="AA4" s="490"/>
      <c r="AB4" s="490"/>
      <c r="AC4" s="490"/>
      <c r="AD4" s="490" t="s">
        <v>498</v>
      </c>
      <c r="AE4" s="490"/>
      <c r="AF4" s="490"/>
      <c r="AG4" s="490"/>
      <c r="AH4" s="490"/>
      <c r="AI4" s="490" t="s">
        <v>499</v>
      </c>
      <c r="AJ4" s="490"/>
      <c r="AK4" s="490"/>
      <c r="AL4" s="525"/>
      <c r="AM4" s="491"/>
      <c r="AN4" s="490" t="s">
        <v>461</v>
      </c>
      <c r="AO4" s="490"/>
      <c r="AP4" s="490"/>
      <c r="AQ4" s="525"/>
      <c r="AR4" s="491"/>
      <c r="AS4" s="490" t="s">
        <v>500</v>
      </c>
      <c r="AT4" s="490"/>
      <c r="AU4" s="490"/>
      <c r="AV4" s="525"/>
      <c r="AW4" s="491"/>
      <c r="AX4" s="490" t="s">
        <v>501</v>
      </c>
      <c r="AY4" s="490"/>
      <c r="AZ4" s="490"/>
      <c r="BA4" s="525"/>
      <c r="BB4" s="491"/>
      <c r="BC4" s="490" t="s">
        <v>502</v>
      </c>
      <c r="BD4" s="490"/>
      <c r="BE4" s="490"/>
      <c r="BF4" s="525"/>
      <c r="BG4" s="491"/>
      <c r="BH4" s="490" t="s">
        <v>503</v>
      </c>
      <c r="BI4" s="490"/>
      <c r="BJ4" s="490"/>
      <c r="BK4" s="525"/>
      <c r="BL4" s="491"/>
      <c r="BM4" s="490" t="s">
        <v>504</v>
      </c>
      <c r="BN4" s="490"/>
      <c r="BO4" s="490"/>
      <c r="BP4" s="525"/>
      <c r="BQ4" s="491"/>
      <c r="BR4" s="490" t="s">
        <v>505</v>
      </c>
      <c r="BS4" s="490"/>
      <c r="BT4" s="490"/>
      <c r="BU4" s="525"/>
      <c r="BV4" s="491"/>
      <c r="BW4" s="490" t="s">
        <v>506</v>
      </c>
      <c r="BX4" s="490"/>
      <c r="BY4" s="490"/>
      <c r="BZ4" s="525"/>
      <c r="CA4" s="491"/>
      <c r="CB4" s="490" t="s">
        <v>507</v>
      </c>
      <c r="CC4" s="490"/>
      <c r="CD4" s="490"/>
      <c r="CE4" s="525"/>
      <c r="CF4" s="491"/>
      <c r="CG4" s="490" t="s">
        <v>508</v>
      </c>
      <c r="CH4" s="490"/>
      <c r="CI4" s="490"/>
      <c r="CJ4" s="525"/>
      <c r="CK4" s="491"/>
      <c r="CL4" s="490" t="s">
        <v>509</v>
      </c>
      <c r="CM4" s="490"/>
      <c r="CN4" s="490"/>
      <c r="CO4" s="525"/>
      <c r="CP4" s="491"/>
      <c r="CQ4" s="490" t="s">
        <v>510</v>
      </c>
      <c r="CR4" s="490"/>
      <c r="CS4" s="490"/>
      <c r="CT4" s="525"/>
      <c r="CU4" s="491"/>
      <c r="CV4" s="490" t="s">
        <v>511</v>
      </c>
      <c r="CW4" s="490"/>
      <c r="CX4" s="490"/>
      <c r="CY4" s="525"/>
      <c r="CZ4" s="491"/>
      <c r="DA4" s="490" t="s">
        <v>512</v>
      </c>
      <c r="DB4" s="490"/>
      <c r="DC4" s="490"/>
      <c r="DD4" s="525"/>
      <c r="DE4" s="491"/>
      <c r="DF4" s="490" t="s">
        <v>513</v>
      </c>
      <c r="DG4" s="490"/>
      <c r="DH4" s="490"/>
      <c r="DI4" s="525"/>
      <c r="DJ4" s="491"/>
      <c r="DK4" s="490" t="s">
        <v>514</v>
      </c>
      <c r="DL4" s="490"/>
      <c r="DM4" s="490"/>
      <c r="DN4" s="525"/>
      <c r="DO4" s="491"/>
      <c r="DP4" s="501" t="s">
        <v>515</v>
      </c>
      <c r="DQ4" s="502"/>
      <c r="DR4" s="502"/>
      <c r="DS4" s="503"/>
      <c r="DT4" s="517" t="s">
        <v>557</v>
      </c>
      <c r="DU4" s="502"/>
      <c r="DV4" s="502"/>
      <c r="DW4" s="502"/>
      <c r="DX4" s="502"/>
      <c r="DY4" s="502"/>
      <c r="DZ4" s="502"/>
      <c r="EA4" s="502"/>
      <c r="EB4" s="502"/>
      <c r="EC4" s="502"/>
      <c r="ED4" s="502"/>
      <c r="EE4" s="518"/>
      <c r="EF4" s="281"/>
      <c r="EG4" s="281"/>
      <c r="EH4" s="281"/>
      <c r="EI4" s="281"/>
      <c r="EJ4" s="281"/>
      <c r="EK4" s="281"/>
      <c r="EL4" s="281"/>
      <c r="EM4" s="286" t="s">
        <v>572</v>
      </c>
      <c r="EN4" s="287"/>
      <c r="EO4" s="287"/>
      <c r="EP4" s="287"/>
      <c r="EQ4" s="287"/>
      <c r="ER4" s="287"/>
      <c r="ES4" s="287"/>
      <c r="ET4" s="287"/>
    </row>
    <row r="5" spans="1:150" ht="26.25" thickBot="1">
      <c r="A5" s="479"/>
      <c r="B5" s="481"/>
      <c r="C5" s="484"/>
      <c r="D5" s="481"/>
      <c r="E5" s="481"/>
      <c r="F5" s="484"/>
      <c r="G5" s="484"/>
      <c r="H5" s="481"/>
      <c r="I5" s="484"/>
      <c r="J5" s="484"/>
      <c r="K5" s="481"/>
      <c r="L5" s="484"/>
      <c r="M5" s="483"/>
      <c r="N5" s="494"/>
      <c r="O5" s="205" t="s">
        <v>516</v>
      </c>
      <c r="P5" s="206" t="s">
        <v>517</v>
      </c>
      <c r="Q5" s="206" t="s">
        <v>518</v>
      </c>
      <c r="R5" s="208" t="s">
        <v>693</v>
      </c>
      <c r="S5" s="207" t="s">
        <v>519</v>
      </c>
      <c r="T5" s="207" t="s">
        <v>520</v>
      </c>
      <c r="U5" s="208" t="s">
        <v>517</v>
      </c>
      <c r="V5" s="208" t="s">
        <v>518</v>
      </c>
      <c r="W5" s="208" t="s">
        <v>693</v>
      </c>
      <c r="X5" s="206" t="s">
        <v>516</v>
      </c>
      <c r="Y5" s="207" t="s">
        <v>520</v>
      </c>
      <c r="Z5" s="208" t="s">
        <v>521</v>
      </c>
      <c r="AA5" s="208" t="s">
        <v>518</v>
      </c>
      <c r="AB5" s="208" t="s">
        <v>693</v>
      </c>
      <c r="AC5" s="206" t="s">
        <v>516</v>
      </c>
      <c r="AD5" s="207" t="s">
        <v>520</v>
      </c>
      <c r="AE5" s="208" t="s">
        <v>521</v>
      </c>
      <c r="AF5" s="208" t="s">
        <v>518</v>
      </c>
      <c r="AG5" s="208" t="s">
        <v>693</v>
      </c>
      <c r="AH5" s="206" t="s">
        <v>516</v>
      </c>
      <c r="AI5" s="207" t="s">
        <v>520</v>
      </c>
      <c r="AJ5" s="208" t="s">
        <v>521</v>
      </c>
      <c r="AK5" s="208" t="s">
        <v>518</v>
      </c>
      <c r="AL5" s="208" t="s">
        <v>693</v>
      </c>
      <c r="AM5" s="209" t="s">
        <v>516</v>
      </c>
      <c r="AN5" s="207" t="s">
        <v>520</v>
      </c>
      <c r="AO5" s="208" t="s">
        <v>521</v>
      </c>
      <c r="AP5" s="208" t="s">
        <v>518</v>
      </c>
      <c r="AQ5" s="208" t="s">
        <v>693</v>
      </c>
      <c r="AR5" s="209" t="s">
        <v>516</v>
      </c>
      <c r="AS5" s="207" t="s">
        <v>520</v>
      </c>
      <c r="AT5" s="208" t="s">
        <v>521</v>
      </c>
      <c r="AU5" s="208" t="s">
        <v>518</v>
      </c>
      <c r="AV5" s="208" t="s">
        <v>693</v>
      </c>
      <c r="AW5" s="209" t="s">
        <v>516</v>
      </c>
      <c r="AX5" s="207" t="s">
        <v>520</v>
      </c>
      <c r="AY5" s="208" t="s">
        <v>521</v>
      </c>
      <c r="AZ5" s="208" t="s">
        <v>518</v>
      </c>
      <c r="BA5" s="208" t="s">
        <v>693</v>
      </c>
      <c r="BB5" s="209" t="s">
        <v>516</v>
      </c>
      <c r="BC5" s="207" t="s">
        <v>520</v>
      </c>
      <c r="BD5" s="208" t="s">
        <v>521</v>
      </c>
      <c r="BE5" s="208" t="s">
        <v>518</v>
      </c>
      <c r="BF5" s="208" t="s">
        <v>693</v>
      </c>
      <c r="BG5" s="209" t="s">
        <v>516</v>
      </c>
      <c r="BH5" s="207" t="s">
        <v>520</v>
      </c>
      <c r="BI5" s="208" t="s">
        <v>521</v>
      </c>
      <c r="BJ5" s="208" t="s">
        <v>518</v>
      </c>
      <c r="BK5" s="208" t="s">
        <v>693</v>
      </c>
      <c r="BL5" s="209" t="s">
        <v>516</v>
      </c>
      <c r="BM5" s="207" t="s">
        <v>520</v>
      </c>
      <c r="BN5" s="208" t="s">
        <v>521</v>
      </c>
      <c r="BO5" s="208" t="s">
        <v>518</v>
      </c>
      <c r="BP5" s="208" t="s">
        <v>693</v>
      </c>
      <c r="BQ5" s="209" t="s">
        <v>516</v>
      </c>
      <c r="BR5" s="207" t="s">
        <v>520</v>
      </c>
      <c r="BS5" s="208" t="s">
        <v>521</v>
      </c>
      <c r="BT5" s="208" t="s">
        <v>518</v>
      </c>
      <c r="BU5" s="208" t="s">
        <v>693</v>
      </c>
      <c r="BV5" s="209" t="s">
        <v>516</v>
      </c>
      <c r="BW5" s="207" t="s">
        <v>520</v>
      </c>
      <c r="BX5" s="208" t="s">
        <v>521</v>
      </c>
      <c r="BY5" s="208" t="s">
        <v>518</v>
      </c>
      <c r="BZ5" s="208" t="s">
        <v>693</v>
      </c>
      <c r="CA5" s="209" t="s">
        <v>516</v>
      </c>
      <c r="CB5" s="207" t="s">
        <v>520</v>
      </c>
      <c r="CC5" s="208" t="s">
        <v>521</v>
      </c>
      <c r="CD5" s="208" t="s">
        <v>518</v>
      </c>
      <c r="CE5" s="208" t="s">
        <v>693</v>
      </c>
      <c r="CF5" s="209" t="s">
        <v>516</v>
      </c>
      <c r="CG5" s="207" t="s">
        <v>520</v>
      </c>
      <c r="CH5" s="208" t="s">
        <v>521</v>
      </c>
      <c r="CI5" s="208" t="s">
        <v>518</v>
      </c>
      <c r="CJ5" s="208" t="s">
        <v>693</v>
      </c>
      <c r="CK5" s="209" t="s">
        <v>516</v>
      </c>
      <c r="CL5" s="207" t="s">
        <v>520</v>
      </c>
      <c r="CM5" s="208" t="s">
        <v>521</v>
      </c>
      <c r="CN5" s="208" t="s">
        <v>518</v>
      </c>
      <c r="CO5" s="208" t="s">
        <v>693</v>
      </c>
      <c r="CP5" s="209" t="s">
        <v>516</v>
      </c>
      <c r="CQ5" s="207" t="s">
        <v>520</v>
      </c>
      <c r="CR5" s="208" t="s">
        <v>521</v>
      </c>
      <c r="CS5" s="208" t="s">
        <v>518</v>
      </c>
      <c r="CT5" s="208" t="s">
        <v>693</v>
      </c>
      <c r="CU5" s="209" t="s">
        <v>516</v>
      </c>
      <c r="CV5" s="207" t="s">
        <v>520</v>
      </c>
      <c r="CW5" s="208" t="s">
        <v>521</v>
      </c>
      <c r="CX5" s="208" t="s">
        <v>518</v>
      </c>
      <c r="CY5" s="208" t="s">
        <v>693</v>
      </c>
      <c r="CZ5" s="209" t="s">
        <v>516</v>
      </c>
      <c r="DA5" s="207" t="s">
        <v>520</v>
      </c>
      <c r="DB5" s="208" t="s">
        <v>521</v>
      </c>
      <c r="DC5" s="208" t="s">
        <v>518</v>
      </c>
      <c r="DD5" s="208" t="s">
        <v>693</v>
      </c>
      <c r="DE5" s="209" t="s">
        <v>516</v>
      </c>
      <c r="DF5" s="207" t="s">
        <v>520</v>
      </c>
      <c r="DG5" s="208" t="s">
        <v>521</v>
      </c>
      <c r="DH5" s="208" t="s">
        <v>518</v>
      </c>
      <c r="DI5" s="208" t="s">
        <v>693</v>
      </c>
      <c r="DJ5" s="209" t="s">
        <v>516</v>
      </c>
      <c r="DK5" s="207" t="s">
        <v>520</v>
      </c>
      <c r="DL5" s="208" t="s">
        <v>521</v>
      </c>
      <c r="DM5" s="208" t="s">
        <v>518</v>
      </c>
      <c r="DN5" s="208" t="s">
        <v>693</v>
      </c>
      <c r="DO5" s="210" t="s">
        <v>516</v>
      </c>
      <c r="DP5" s="266" t="s">
        <v>52</v>
      </c>
      <c r="DQ5" s="213" t="s">
        <v>522</v>
      </c>
      <c r="DR5" s="213" t="s">
        <v>67</v>
      </c>
      <c r="DS5" s="213" t="s">
        <v>522</v>
      </c>
      <c r="DT5" s="267" t="s">
        <v>558</v>
      </c>
      <c r="DU5" s="213" t="s">
        <v>522</v>
      </c>
      <c r="DV5" s="267" t="s">
        <v>559</v>
      </c>
      <c r="DW5" s="213" t="s">
        <v>522</v>
      </c>
      <c r="DX5" s="267" t="s">
        <v>560</v>
      </c>
      <c r="DY5" s="213" t="s">
        <v>522</v>
      </c>
      <c r="DZ5" s="267" t="s">
        <v>561</v>
      </c>
      <c r="EA5" s="213" t="s">
        <v>522</v>
      </c>
      <c r="EB5" s="267" t="s">
        <v>562</v>
      </c>
      <c r="EC5" s="213" t="s">
        <v>522</v>
      </c>
      <c r="ED5" s="267" t="s">
        <v>563</v>
      </c>
      <c r="EE5" s="268" t="s">
        <v>522</v>
      </c>
      <c r="EF5" s="285" t="s">
        <v>569</v>
      </c>
      <c r="EG5" s="285" t="s">
        <v>569</v>
      </c>
      <c r="EH5" s="98" t="s">
        <v>706</v>
      </c>
      <c r="EI5" s="98" t="s">
        <v>522</v>
      </c>
      <c r="EJ5" s="98" t="s">
        <v>707</v>
      </c>
      <c r="EK5" s="98" t="s">
        <v>522</v>
      </c>
      <c r="EL5" s="98"/>
      <c r="EM5" s="295" t="s">
        <v>31</v>
      </c>
      <c r="EN5" s="296" t="s">
        <v>573</v>
      </c>
      <c r="EO5" s="296" t="s">
        <v>574</v>
      </c>
      <c r="EP5" s="296" t="s">
        <v>573</v>
      </c>
      <c r="EQ5" s="296" t="s">
        <v>575</v>
      </c>
      <c r="ER5" s="296" t="s">
        <v>573</v>
      </c>
      <c r="ES5" s="296" t="s">
        <v>576</v>
      </c>
      <c r="ET5" s="296" t="s">
        <v>577</v>
      </c>
    </row>
    <row r="6" spans="1:150">
      <c r="A6" s="288">
        <v>1</v>
      </c>
      <c r="B6" s="289">
        <v>2</v>
      </c>
      <c r="C6" s="289"/>
      <c r="D6" s="289">
        <v>3</v>
      </c>
      <c r="E6" s="290">
        <v>4</v>
      </c>
      <c r="F6" s="290">
        <v>5</v>
      </c>
      <c r="G6" s="290">
        <v>6</v>
      </c>
      <c r="H6" s="290">
        <v>5</v>
      </c>
      <c r="I6" s="290"/>
      <c r="J6" s="290">
        <v>6</v>
      </c>
      <c r="K6" s="290">
        <v>7</v>
      </c>
      <c r="L6" s="290">
        <v>8</v>
      </c>
      <c r="M6" s="325"/>
      <c r="N6" s="291">
        <v>9</v>
      </c>
      <c r="O6" s="290">
        <v>10</v>
      </c>
      <c r="P6" s="290"/>
      <c r="Q6" s="290"/>
      <c r="R6" s="290">
        <v>11</v>
      </c>
      <c r="S6" s="290">
        <v>6</v>
      </c>
      <c r="T6" s="290">
        <v>7</v>
      </c>
      <c r="U6" s="290">
        <v>8</v>
      </c>
      <c r="V6" s="290">
        <v>9</v>
      </c>
      <c r="W6" s="290"/>
      <c r="X6" s="290">
        <v>10</v>
      </c>
      <c r="Y6" s="290">
        <v>11</v>
      </c>
      <c r="Z6" s="290">
        <v>12</v>
      </c>
      <c r="AA6" s="290">
        <v>13</v>
      </c>
      <c r="AB6" s="290"/>
      <c r="AC6" s="290">
        <v>14</v>
      </c>
      <c r="AD6" s="290">
        <v>15</v>
      </c>
      <c r="AE6" s="290">
        <v>16</v>
      </c>
      <c r="AF6" s="290">
        <v>17</v>
      </c>
      <c r="AG6" s="290"/>
      <c r="AH6" s="290">
        <v>18</v>
      </c>
      <c r="AI6" s="290">
        <v>19</v>
      </c>
      <c r="AJ6" s="290">
        <v>20</v>
      </c>
      <c r="AK6" s="290">
        <v>21</v>
      </c>
      <c r="AL6" s="293"/>
      <c r="AM6" s="292">
        <v>22</v>
      </c>
      <c r="AN6" s="290">
        <v>19</v>
      </c>
      <c r="AO6" s="290">
        <v>20</v>
      </c>
      <c r="AP6" s="290">
        <v>21</v>
      </c>
      <c r="AQ6" s="293"/>
      <c r="AR6" s="292">
        <v>22</v>
      </c>
      <c r="AS6" s="290">
        <v>19</v>
      </c>
      <c r="AT6" s="290">
        <v>20</v>
      </c>
      <c r="AU6" s="290">
        <v>21</v>
      </c>
      <c r="AV6" s="293"/>
      <c r="AW6" s="292">
        <v>22</v>
      </c>
      <c r="AX6" s="290">
        <v>19</v>
      </c>
      <c r="AY6" s="290">
        <v>20</v>
      </c>
      <c r="AZ6" s="290">
        <v>21</v>
      </c>
      <c r="BA6" s="293"/>
      <c r="BB6" s="292">
        <v>22</v>
      </c>
      <c r="BC6" s="290">
        <v>19</v>
      </c>
      <c r="BD6" s="290">
        <v>20</v>
      </c>
      <c r="BE6" s="290">
        <v>21</v>
      </c>
      <c r="BF6" s="293"/>
      <c r="BG6" s="292">
        <v>22</v>
      </c>
      <c r="BH6" s="290">
        <v>19</v>
      </c>
      <c r="BI6" s="290">
        <v>20</v>
      </c>
      <c r="BJ6" s="290">
        <v>21</v>
      </c>
      <c r="BK6" s="293"/>
      <c r="BL6" s="292">
        <v>22</v>
      </c>
      <c r="BM6" s="290">
        <v>19</v>
      </c>
      <c r="BN6" s="290">
        <v>20</v>
      </c>
      <c r="BO6" s="290">
        <v>21</v>
      </c>
      <c r="BP6" s="293"/>
      <c r="BQ6" s="292">
        <v>22</v>
      </c>
      <c r="BR6" s="290">
        <v>19</v>
      </c>
      <c r="BS6" s="290">
        <v>20</v>
      </c>
      <c r="BT6" s="290">
        <v>21</v>
      </c>
      <c r="BU6" s="293"/>
      <c r="BV6" s="292">
        <v>22</v>
      </c>
      <c r="BW6" s="290">
        <v>19</v>
      </c>
      <c r="BX6" s="290">
        <v>20</v>
      </c>
      <c r="BY6" s="290">
        <v>21</v>
      </c>
      <c r="BZ6" s="293"/>
      <c r="CA6" s="292">
        <v>22</v>
      </c>
      <c r="CB6" s="290">
        <v>19</v>
      </c>
      <c r="CC6" s="290">
        <v>20</v>
      </c>
      <c r="CD6" s="290">
        <v>21</v>
      </c>
      <c r="CE6" s="293"/>
      <c r="CF6" s="292">
        <v>22</v>
      </c>
      <c r="CG6" s="290">
        <v>19</v>
      </c>
      <c r="CH6" s="290">
        <v>20</v>
      </c>
      <c r="CI6" s="290">
        <v>21</v>
      </c>
      <c r="CJ6" s="293"/>
      <c r="CK6" s="292">
        <v>22</v>
      </c>
      <c r="CL6" s="290">
        <v>19</v>
      </c>
      <c r="CM6" s="290">
        <v>20</v>
      </c>
      <c r="CN6" s="290">
        <v>21</v>
      </c>
      <c r="CO6" s="293"/>
      <c r="CP6" s="292">
        <v>22</v>
      </c>
      <c r="CQ6" s="290">
        <v>19</v>
      </c>
      <c r="CR6" s="290">
        <v>20</v>
      </c>
      <c r="CS6" s="290">
        <v>21</v>
      </c>
      <c r="CT6" s="293"/>
      <c r="CU6" s="292">
        <v>22</v>
      </c>
      <c r="CV6" s="290">
        <v>19</v>
      </c>
      <c r="CW6" s="290">
        <v>20</v>
      </c>
      <c r="CX6" s="290">
        <v>21</v>
      </c>
      <c r="CY6" s="293"/>
      <c r="CZ6" s="292">
        <v>22</v>
      </c>
      <c r="DA6" s="290">
        <v>19</v>
      </c>
      <c r="DB6" s="290">
        <v>20</v>
      </c>
      <c r="DC6" s="290">
        <v>21</v>
      </c>
      <c r="DD6" s="293"/>
      <c r="DE6" s="292">
        <v>22</v>
      </c>
      <c r="DF6" s="290">
        <v>19</v>
      </c>
      <c r="DG6" s="290">
        <v>20</v>
      </c>
      <c r="DH6" s="290">
        <v>21</v>
      </c>
      <c r="DI6" s="293"/>
      <c r="DJ6" s="292">
        <v>22</v>
      </c>
      <c r="DK6" s="290">
        <v>19</v>
      </c>
      <c r="DL6" s="290">
        <v>20</v>
      </c>
      <c r="DM6" s="290">
        <v>21</v>
      </c>
      <c r="DN6" s="293"/>
      <c r="DO6" s="293">
        <v>22</v>
      </c>
      <c r="DP6" s="276">
        <v>8</v>
      </c>
      <c r="DQ6" s="277">
        <v>9</v>
      </c>
      <c r="DR6" s="277">
        <v>10</v>
      </c>
      <c r="DS6" s="277">
        <v>11</v>
      </c>
      <c r="DT6" s="277">
        <v>12</v>
      </c>
      <c r="DU6" s="277">
        <v>13</v>
      </c>
      <c r="DV6" s="277">
        <v>14</v>
      </c>
      <c r="DW6" s="277">
        <v>15</v>
      </c>
      <c r="DX6" s="277">
        <v>16</v>
      </c>
      <c r="DY6" s="277">
        <v>17</v>
      </c>
      <c r="DZ6" s="277">
        <v>18</v>
      </c>
      <c r="EA6" s="277">
        <v>19</v>
      </c>
      <c r="EB6" s="277">
        <v>20</v>
      </c>
      <c r="EC6" s="277">
        <v>21</v>
      </c>
      <c r="ED6" s="277">
        <v>22</v>
      </c>
      <c r="EE6" s="278">
        <v>23</v>
      </c>
      <c r="EM6" s="265"/>
    </row>
    <row r="8" spans="1:150">
      <c r="C8" t="s">
        <v>523</v>
      </c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T15"/>
  <sheetViews>
    <sheetView topLeftCell="A10" workbookViewId="0">
      <selection activeCell="G8" sqref="G8:G14"/>
    </sheetView>
  </sheetViews>
  <sheetFormatPr defaultRowHeight="15"/>
  <sheetData>
    <row r="1" spans="1:150" ht="18.75">
      <c r="A1" s="533" t="s">
        <v>482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362"/>
      <c r="M1" s="363"/>
      <c r="N1" s="364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365"/>
      <c r="BC1" s="365"/>
      <c r="BD1" s="365"/>
      <c r="BE1" s="365"/>
      <c r="BF1" s="365"/>
      <c r="BG1" s="365"/>
      <c r="BH1" s="365"/>
      <c r="BI1" s="365"/>
      <c r="BJ1" s="365"/>
      <c r="BK1" s="365"/>
      <c r="BL1" s="365"/>
      <c r="BM1" s="365"/>
      <c r="BN1" s="365"/>
      <c r="BO1" s="365"/>
      <c r="BP1" s="365"/>
      <c r="BQ1" s="365"/>
      <c r="BR1" s="365"/>
      <c r="BS1" s="365"/>
      <c r="BT1" s="365"/>
      <c r="BU1" s="365"/>
      <c r="BV1" s="365"/>
      <c r="BW1" s="365"/>
      <c r="BX1" s="365"/>
      <c r="BY1" s="365"/>
      <c r="BZ1" s="365"/>
      <c r="CA1" s="365"/>
      <c r="CB1" s="365"/>
      <c r="CC1" s="365"/>
      <c r="CD1" s="365"/>
      <c r="CE1" s="365"/>
      <c r="CF1" s="365"/>
      <c r="CG1" s="365"/>
      <c r="CH1" s="365"/>
      <c r="CI1" s="365"/>
      <c r="CJ1" s="365"/>
      <c r="CK1" s="365"/>
      <c r="CL1" s="365"/>
      <c r="CM1" s="365"/>
      <c r="CN1" s="365"/>
      <c r="CO1" s="365"/>
      <c r="CP1" s="365"/>
      <c r="CQ1" s="365"/>
      <c r="CR1" s="365"/>
      <c r="CS1" s="365"/>
      <c r="CT1" s="365"/>
      <c r="CU1" s="365"/>
      <c r="CV1" s="365"/>
      <c r="CW1" s="365"/>
      <c r="CX1" s="365"/>
      <c r="CY1" s="365"/>
      <c r="CZ1" s="365"/>
      <c r="DA1" s="365"/>
      <c r="DB1" s="365"/>
      <c r="DC1" s="365"/>
      <c r="DD1" s="365"/>
      <c r="DE1" s="365"/>
      <c r="DF1" s="365"/>
      <c r="DG1" s="365"/>
      <c r="DH1" s="365"/>
      <c r="DI1" s="365"/>
      <c r="DJ1" s="365"/>
      <c r="DK1" s="365"/>
      <c r="DL1" s="365"/>
      <c r="DM1" s="365"/>
      <c r="DN1" s="365"/>
      <c r="DO1" s="365"/>
      <c r="DP1" s="533" t="s">
        <v>483</v>
      </c>
      <c r="DQ1" s="533"/>
      <c r="DR1" s="533"/>
      <c r="DS1" s="533"/>
      <c r="DT1" s="533"/>
      <c r="DU1" s="533"/>
      <c r="DV1" s="533"/>
      <c r="DW1" s="533"/>
      <c r="DX1" s="533"/>
      <c r="DY1" s="533"/>
      <c r="DZ1" s="533"/>
      <c r="EA1" s="533"/>
      <c r="EB1" s="533"/>
      <c r="EC1" s="533"/>
      <c r="ED1" s="533"/>
      <c r="EE1" s="366"/>
      <c r="EF1" s="366"/>
      <c r="EG1" s="366"/>
      <c r="EH1" s="366"/>
      <c r="EI1" s="366"/>
      <c r="EJ1" s="366"/>
      <c r="EK1" s="366"/>
      <c r="EL1" s="366"/>
      <c r="EM1" s="367"/>
      <c r="EN1" s="366"/>
      <c r="EO1" s="366"/>
      <c r="EP1" s="366"/>
      <c r="EQ1" s="366"/>
      <c r="ER1" s="366"/>
      <c r="ES1" s="366"/>
      <c r="ET1" s="366"/>
    </row>
    <row r="2" spans="1:150" ht="19.5" thickBot="1">
      <c r="A2" s="534" t="s">
        <v>708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363"/>
      <c r="M2" s="363"/>
      <c r="N2" s="368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9"/>
      <c r="AE2" s="363"/>
      <c r="AF2" s="363"/>
      <c r="AG2" s="363"/>
      <c r="AH2" s="363"/>
      <c r="AI2" s="363"/>
      <c r="AJ2" s="363"/>
      <c r="AK2" s="363"/>
      <c r="AL2" s="363"/>
      <c r="AM2" s="363"/>
      <c r="AN2" s="370"/>
      <c r="AO2" s="370"/>
      <c r="AP2" s="370"/>
      <c r="AQ2" s="370"/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F2" s="370"/>
      <c r="BG2" s="370"/>
      <c r="BH2" s="370"/>
      <c r="BI2" s="370"/>
      <c r="BJ2" s="370"/>
      <c r="BK2" s="370"/>
      <c r="BL2" s="370"/>
      <c r="BM2" s="370"/>
      <c r="BN2" s="370"/>
      <c r="BO2" s="370"/>
      <c r="BP2" s="370"/>
      <c r="BQ2" s="370"/>
      <c r="BR2" s="370"/>
      <c r="BS2" s="370"/>
      <c r="BT2" s="370"/>
      <c r="BU2" s="370"/>
      <c r="BV2" s="370"/>
      <c r="BW2" s="370"/>
      <c r="BX2" s="370"/>
      <c r="BY2" s="370"/>
      <c r="BZ2" s="370"/>
      <c r="CA2" s="370"/>
      <c r="CB2" s="370"/>
      <c r="CC2" s="370"/>
      <c r="CD2" s="370"/>
      <c r="CE2" s="370"/>
      <c r="CF2" s="370"/>
      <c r="CG2" s="370"/>
      <c r="CH2" s="370"/>
      <c r="CI2" s="370"/>
      <c r="CJ2" s="370"/>
      <c r="CK2" s="370"/>
      <c r="CL2" s="370"/>
      <c r="CM2" s="370"/>
      <c r="CN2" s="370"/>
      <c r="CO2" s="370"/>
      <c r="CP2" s="370"/>
      <c r="CQ2" s="370"/>
      <c r="CR2" s="370"/>
      <c r="CS2" s="370"/>
      <c r="CT2" s="370"/>
      <c r="CU2" s="370"/>
      <c r="CV2" s="370"/>
      <c r="CW2" s="370"/>
      <c r="CX2" s="370"/>
      <c r="CY2" s="370"/>
      <c r="CZ2" s="370"/>
      <c r="DA2" s="370"/>
      <c r="DB2" s="370"/>
      <c r="DC2" s="370"/>
      <c r="DD2" s="370"/>
      <c r="DE2" s="370"/>
      <c r="DF2" s="370"/>
      <c r="DG2" s="370"/>
      <c r="DH2" s="370"/>
      <c r="DI2" s="370"/>
      <c r="DJ2" s="370"/>
      <c r="DK2" s="370"/>
      <c r="DL2" s="370"/>
      <c r="DM2" s="370"/>
      <c r="DN2" s="370"/>
      <c r="DO2" s="370"/>
      <c r="DP2" s="371"/>
      <c r="DQ2" s="370"/>
      <c r="DR2" s="370"/>
      <c r="DS2" s="370"/>
      <c r="DT2" s="372" t="s">
        <v>548</v>
      </c>
      <c r="DU2" s="372"/>
      <c r="DV2" s="370"/>
      <c r="DW2" s="370"/>
      <c r="DX2" s="370"/>
      <c r="DY2" s="370"/>
      <c r="DZ2" s="370"/>
      <c r="EA2" s="370"/>
      <c r="EB2" s="370"/>
      <c r="EC2" s="370"/>
      <c r="ED2" s="370"/>
      <c r="EE2" s="373"/>
      <c r="EF2" s="373"/>
      <c r="EG2" s="373"/>
      <c r="EH2" s="373"/>
      <c r="EI2" s="373"/>
      <c r="EJ2" s="373"/>
      <c r="EK2" s="373"/>
      <c r="EL2" s="373"/>
      <c r="EM2" s="374"/>
      <c r="EN2" s="373"/>
      <c r="EO2" s="373"/>
      <c r="EP2" s="373"/>
      <c r="EQ2" s="373"/>
      <c r="ER2" s="373"/>
      <c r="ES2" s="373"/>
      <c r="ET2" s="373"/>
    </row>
    <row r="3" spans="1:150" ht="15.75">
      <c r="A3" s="519" t="s">
        <v>485</v>
      </c>
      <c r="B3" s="512" t="s">
        <v>549</v>
      </c>
      <c r="C3" s="512" t="s">
        <v>486</v>
      </c>
      <c r="D3" s="512" t="s">
        <v>487</v>
      </c>
      <c r="E3" s="512" t="s">
        <v>488</v>
      </c>
      <c r="F3" s="512" t="s">
        <v>693</v>
      </c>
      <c r="G3" s="512" t="s">
        <v>694</v>
      </c>
      <c r="H3" s="482" t="s">
        <v>565</v>
      </c>
      <c r="I3" s="512" t="s">
        <v>489</v>
      </c>
      <c r="J3" s="512" t="s">
        <v>490</v>
      </c>
      <c r="K3" s="512" t="s">
        <v>491</v>
      </c>
      <c r="L3" s="482" t="s">
        <v>493</v>
      </c>
      <c r="M3" s="512" t="s">
        <v>709</v>
      </c>
      <c r="N3" s="535" t="s">
        <v>710</v>
      </c>
      <c r="O3" s="536" t="s">
        <v>495</v>
      </c>
      <c r="P3" s="536"/>
      <c r="Q3" s="536"/>
      <c r="R3" s="370"/>
      <c r="S3" s="537" t="s">
        <v>497</v>
      </c>
      <c r="T3" s="537"/>
      <c r="U3" s="537"/>
      <c r="V3" s="537"/>
      <c r="W3" s="537"/>
      <c r="X3" s="537"/>
      <c r="Y3" s="537"/>
      <c r="Z3" s="537"/>
      <c r="AA3" s="537"/>
      <c r="AB3" s="537"/>
      <c r="AC3" s="537"/>
      <c r="AD3" s="537"/>
      <c r="AE3" s="537"/>
      <c r="AF3" s="537"/>
      <c r="AG3" s="537"/>
      <c r="AH3" s="537"/>
      <c r="AI3" s="537"/>
      <c r="AJ3" s="537"/>
      <c r="AK3" s="537"/>
      <c r="AL3" s="537"/>
      <c r="AM3" s="537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3"/>
      <c r="DE3" s="223"/>
      <c r="DF3" s="223"/>
      <c r="DG3" s="223"/>
      <c r="DH3" s="223"/>
      <c r="DI3" s="223"/>
      <c r="DJ3" s="223"/>
      <c r="DK3" s="223"/>
      <c r="DL3" s="223"/>
      <c r="DM3" s="223"/>
      <c r="DN3" s="223"/>
      <c r="DO3" s="375"/>
      <c r="DP3" s="376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310"/>
      <c r="EM3" s="309"/>
      <c r="EN3" s="310"/>
      <c r="EO3" s="310"/>
      <c r="EP3" s="310"/>
      <c r="EQ3" s="310"/>
      <c r="ER3" s="310"/>
      <c r="ES3" s="310"/>
      <c r="ET3" s="310"/>
    </row>
    <row r="4" spans="1:150" ht="26.25" thickBot="1">
      <c r="A4" s="479"/>
      <c r="B4" s="481"/>
      <c r="C4" s="512"/>
      <c r="D4" s="481"/>
      <c r="E4" s="481"/>
      <c r="F4" s="512"/>
      <c r="G4" s="512"/>
      <c r="H4" s="483"/>
      <c r="I4" s="481"/>
      <c r="J4" s="512"/>
      <c r="K4" s="481"/>
      <c r="L4" s="483"/>
      <c r="M4" s="512"/>
      <c r="N4" s="493"/>
      <c r="O4" s="536"/>
      <c r="P4" s="536"/>
      <c r="Q4" s="536"/>
      <c r="R4" s="206"/>
      <c r="S4" s="490" t="s">
        <v>172</v>
      </c>
      <c r="T4" s="490"/>
      <c r="U4" s="490"/>
      <c r="V4" s="490"/>
      <c r="W4" s="490"/>
      <c r="X4" s="490"/>
      <c r="Y4" s="490" t="s">
        <v>394</v>
      </c>
      <c r="Z4" s="490"/>
      <c r="AA4" s="490"/>
      <c r="AB4" s="490"/>
      <c r="AC4" s="490"/>
      <c r="AD4" s="490" t="s">
        <v>498</v>
      </c>
      <c r="AE4" s="490"/>
      <c r="AF4" s="490"/>
      <c r="AG4" s="490"/>
      <c r="AH4" s="490"/>
      <c r="AI4" s="490" t="s">
        <v>499</v>
      </c>
      <c r="AJ4" s="490"/>
      <c r="AK4" s="490"/>
      <c r="AL4" s="490"/>
      <c r="AM4" s="490"/>
      <c r="AN4" s="490" t="s">
        <v>461</v>
      </c>
      <c r="AO4" s="490"/>
      <c r="AP4" s="490"/>
      <c r="AQ4" s="490"/>
      <c r="AR4" s="490"/>
      <c r="AS4" s="490" t="s">
        <v>500</v>
      </c>
      <c r="AT4" s="490"/>
      <c r="AU4" s="490"/>
      <c r="AV4" s="490"/>
      <c r="AW4" s="490"/>
      <c r="AX4" s="490" t="s">
        <v>501</v>
      </c>
      <c r="AY4" s="490"/>
      <c r="AZ4" s="490"/>
      <c r="BA4" s="490"/>
      <c r="BB4" s="490"/>
      <c r="BC4" s="490" t="s">
        <v>502</v>
      </c>
      <c r="BD4" s="490"/>
      <c r="BE4" s="490"/>
      <c r="BF4" s="490"/>
      <c r="BG4" s="490"/>
      <c r="BH4" s="490" t="s">
        <v>503</v>
      </c>
      <c r="BI4" s="490"/>
      <c r="BJ4" s="490"/>
      <c r="BK4" s="490"/>
      <c r="BL4" s="490"/>
      <c r="BM4" s="490" t="s">
        <v>504</v>
      </c>
      <c r="BN4" s="490"/>
      <c r="BO4" s="490"/>
      <c r="BP4" s="490"/>
      <c r="BQ4" s="490"/>
      <c r="BR4" s="490" t="s">
        <v>505</v>
      </c>
      <c r="BS4" s="490"/>
      <c r="BT4" s="490"/>
      <c r="BU4" s="490"/>
      <c r="BV4" s="490"/>
      <c r="BW4" s="490" t="s">
        <v>506</v>
      </c>
      <c r="BX4" s="490"/>
      <c r="BY4" s="490"/>
      <c r="BZ4" s="490"/>
      <c r="CA4" s="490"/>
      <c r="CB4" s="490" t="s">
        <v>507</v>
      </c>
      <c r="CC4" s="490"/>
      <c r="CD4" s="490"/>
      <c r="CE4" s="490"/>
      <c r="CF4" s="490"/>
      <c r="CG4" s="490" t="s">
        <v>508</v>
      </c>
      <c r="CH4" s="490"/>
      <c r="CI4" s="490"/>
      <c r="CJ4" s="490"/>
      <c r="CK4" s="490"/>
      <c r="CL4" s="490" t="s">
        <v>509</v>
      </c>
      <c r="CM4" s="490"/>
      <c r="CN4" s="490"/>
      <c r="CO4" s="490"/>
      <c r="CP4" s="490"/>
      <c r="CQ4" s="490" t="s">
        <v>510</v>
      </c>
      <c r="CR4" s="490"/>
      <c r="CS4" s="490"/>
      <c r="CT4" s="490"/>
      <c r="CU4" s="490"/>
      <c r="CV4" s="490" t="s">
        <v>511</v>
      </c>
      <c r="CW4" s="490"/>
      <c r="CX4" s="490"/>
      <c r="CY4" s="490"/>
      <c r="CZ4" s="490"/>
      <c r="DA4" s="490" t="s">
        <v>512</v>
      </c>
      <c r="DB4" s="490"/>
      <c r="DC4" s="490"/>
      <c r="DD4" s="490"/>
      <c r="DE4" s="490"/>
      <c r="DF4" s="490" t="s">
        <v>513</v>
      </c>
      <c r="DG4" s="490"/>
      <c r="DH4" s="490"/>
      <c r="DI4" s="490"/>
      <c r="DJ4" s="490"/>
      <c r="DK4" s="490" t="s">
        <v>514</v>
      </c>
      <c r="DL4" s="490"/>
      <c r="DM4" s="490"/>
      <c r="DN4" s="490"/>
      <c r="DO4" s="490"/>
      <c r="DP4" s="538" t="s">
        <v>515</v>
      </c>
      <c r="DQ4" s="538"/>
      <c r="DR4" s="538"/>
      <c r="DS4" s="538"/>
      <c r="DT4" s="538" t="s">
        <v>557</v>
      </c>
      <c r="DU4" s="538"/>
      <c r="DV4" s="538"/>
      <c r="DW4" s="538"/>
      <c r="DX4" s="538"/>
      <c r="DY4" s="538"/>
      <c r="DZ4" s="538"/>
      <c r="EA4" s="538"/>
      <c r="EB4" s="538"/>
      <c r="EC4" s="538"/>
      <c r="ED4" s="538"/>
      <c r="EE4" s="538"/>
      <c r="EF4" s="377"/>
      <c r="EG4" s="377"/>
      <c r="EH4" s="377"/>
      <c r="EI4" s="378" t="s">
        <v>711</v>
      </c>
      <c r="EJ4" s="234"/>
      <c r="EK4" s="234" t="s">
        <v>712</v>
      </c>
      <c r="EL4" s="379"/>
      <c r="EM4" s="286" t="s">
        <v>572</v>
      </c>
      <c r="EN4" s="287"/>
      <c r="EO4" s="287"/>
      <c r="EP4" s="287"/>
      <c r="EQ4" s="287"/>
      <c r="ER4" s="287"/>
      <c r="ES4" s="287"/>
      <c r="ET4" s="287"/>
    </row>
    <row r="5" spans="1:150" ht="26.25" thickBot="1">
      <c r="A5" s="479"/>
      <c r="B5" s="481"/>
      <c r="C5" s="512"/>
      <c r="D5" s="481"/>
      <c r="E5" s="481"/>
      <c r="F5" s="512"/>
      <c r="G5" s="512"/>
      <c r="H5" s="484"/>
      <c r="I5" s="481"/>
      <c r="J5" s="512"/>
      <c r="K5" s="481"/>
      <c r="L5" s="483"/>
      <c r="M5" s="512"/>
      <c r="N5" s="494"/>
      <c r="O5" s="205" t="s">
        <v>516</v>
      </c>
      <c r="P5" s="206" t="s">
        <v>517</v>
      </c>
      <c r="Q5" s="206" t="s">
        <v>518</v>
      </c>
      <c r="R5" s="206" t="s">
        <v>693</v>
      </c>
      <c r="S5" s="207" t="s">
        <v>713</v>
      </c>
      <c r="T5" s="207" t="s">
        <v>520</v>
      </c>
      <c r="U5" s="208" t="s">
        <v>568</v>
      </c>
      <c r="V5" s="208" t="s">
        <v>518</v>
      </c>
      <c r="W5" s="208" t="s">
        <v>693</v>
      </c>
      <c r="X5" s="206" t="s">
        <v>516</v>
      </c>
      <c r="Y5" s="207" t="s">
        <v>520</v>
      </c>
      <c r="Z5" s="208" t="s">
        <v>568</v>
      </c>
      <c r="AA5" s="208" t="s">
        <v>518</v>
      </c>
      <c r="AB5" s="208" t="s">
        <v>693</v>
      </c>
      <c r="AC5" s="206" t="s">
        <v>516</v>
      </c>
      <c r="AD5" s="207" t="s">
        <v>520</v>
      </c>
      <c r="AE5" s="208" t="s">
        <v>714</v>
      </c>
      <c r="AF5" s="208" t="s">
        <v>518</v>
      </c>
      <c r="AG5" s="208" t="s">
        <v>693</v>
      </c>
      <c r="AH5" s="206" t="s">
        <v>516</v>
      </c>
      <c r="AI5" s="207" t="s">
        <v>520</v>
      </c>
      <c r="AJ5" s="208" t="s">
        <v>714</v>
      </c>
      <c r="AK5" s="208" t="s">
        <v>518</v>
      </c>
      <c r="AL5" s="208" t="s">
        <v>693</v>
      </c>
      <c r="AM5" s="206" t="s">
        <v>516</v>
      </c>
      <c r="AN5" s="207" t="s">
        <v>520</v>
      </c>
      <c r="AO5" s="208" t="s">
        <v>714</v>
      </c>
      <c r="AP5" s="208" t="s">
        <v>518</v>
      </c>
      <c r="AQ5" s="208" t="s">
        <v>693</v>
      </c>
      <c r="AR5" s="206" t="s">
        <v>516</v>
      </c>
      <c r="AS5" s="207" t="s">
        <v>520</v>
      </c>
      <c r="AT5" s="208" t="s">
        <v>714</v>
      </c>
      <c r="AU5" s="208" t="s">
        <v>518</v>
      </c>
      <c r="AV5" s="208" t="s">
        <v>693</v>
      </c>
      <c r="AW5" s="206" t="s">
        <v>516</v>
      </c>
      <c r="AX5" s="207" t="s">
        <v>520</v>
      </c>
      <c r="AY5" s="208" t="s">
        <v>714</v>
      </c>
      <c r="AZ5" s="208" t="s">
        <v>518</v>
      </c>
      <c r="BA5" s="208" t="s">
        <v>693</v>
      </c>
      <c r="BB5" s="206" t="s">
        <v>516</v>
      </c>
      <c r="BC5" s="207" t="s">
        <v>520</v>
      </c>
      <c r="BD5" s="208" t="s">
        <v>714</v>
      </c>
      <c r="BE5" s="208" t="s">
        <v>518</v>
      </c>
      <c r="BF5" s="208" t="s">
        <v>693</v>
      </c>
      <c r="BG5" s="206" t="s">
        <v>516</v>
      </c>
      <c r="BH5" s="207" t="s">
        <v>520</v>
      </c>
      <c r="BI5" s="208" t="s">
        <v>714</v>
      </c>
      <c r="BJ5" s="208" t="s">
        <v>518</v>
      </c>
      <c r="BK5" s="208" t="s">
        <v>693</v>
      </c>
      <c r="BL5" s="206" t="s">
        <v>516</v>
      </c>
      <c r="BM5" s="207" t="s">
        <v>520</v>
      </c>
      <c r="BN5" s="208" t="s">
        <v>714</v>
      </c>
      <c r="BO5" s="208" t="s">
        <v>518</v>
      </c>
      <c r="BP5" s="208" t="s">
        <v>693</v>
      </c>
      <c r="BQ5" s="206" t="s">
        <v>516</v>
      </c>
      <c r="BR5" s="207" t="s">
        <v>520</v>
      </c>
      <c r="BS5" s="208" t="s">
        <v>714</v>
      </c>
      <c r="BT5" s="208" t="s">
        <v>518</v>
      </c>
      <c r="BU5" s="208" t="s">
        <v>693</v>
      </c>
      <c r="BV5" s="206" t="s">
        <v>516</v>
      </c>
      <c r="BW5" s="207" t="s">
        <v>520</v>
      </c>
      <c r="BX5" s="208" t="s">
        <v>714</v>
      </c>
      <c r="BY5" s="208" t="s">
        <v>518</v>
      </c>
      <c r="BZ5" s="208" t="s">
        <v>693</v>
      </c>
      <c r="CA5" s="206" t="s">
        <v>516</v>
      </c>
      <c r="CB5" s="207" t="s">
        <v>520</v>
      </c>
      <c r="CC5" s="208" t="s">
        <v>714</v>
      </c>
      <c r="CD5" s="208" t="s">
        <v>518</v>
      </c>
      <c r="CE5" s="208" t="s">
        <v>693</v>
      </c>
      <c r="CF5" s="206" t="s">
        <v>516</v>
      </c>
      <c r="CG5" s="207" t="s">
        <v>520</v>
      </c>
      <c r="CH5" s="208" t="s">
        <v>714</v>
      </c>
      <c r="CI5" s="208" t="s">
        <v>518</v>
      </c>
      <c r="CJ5" s="208" t="s">
        <v>693</v>
      </c>
      <c r="CK5" s="206" t="s">
        <v>516</v>
      </c>
      <c r="CL5" s="207" t="s">
        <v>520</v>
      </c>
      <c r="CM5" s="208" t="s">
        <v>714</v>
      </c>
      <c r="CN5" s="208" t="s">
        <v>518</v>
      </c>
      <c r="CO5" s="208" t="s">
        <v>693</v>
      </c>
      <c r="CP5" s="206" t="s">
        <v>516</v>
      </c>
      <c r="CQ5" s="207" t="s">
        <v>520</v>
      </c>
      <c r="CR5" s="208" t="s">
        <v>714</v>
      </c>
      <c r="CS5" s="208" t="s">
        <v>518</v>
      </c>
      <c r="CT5" s="208" t="s">
        <v>693</v>
      </c>
      <c r="CU5" s="206" t="s">
        <v>516</v>
      </c>
      <c r="CV5" s="207" t="s">
        <v>520</v>
      </c>
      <c r="CW5" s="208" t="s">
        <v>714</v>
      </c>
      <c r="CX5" s="208" t="s">
        <v>518</v>
      </c>
      <c r="CY5" s="208" t="s">
        <v>693</v>
      </c>
      <c r="CZ5" s="206" t="s">
        <v>516</v>
      </c>
      <c r="DA5" s="207" t="s">
        <v>520</v>
      </c>
      <c r="DB5" s="208" t="s">
        <v>714</v>
      </c>
      <c r="DC5" s="208" t="s">
        <v>518</v>
      </c>
      <c r="DD5" s="208" t="s">
        <v>693</v>
      </c>
      <c r="DE5" s="206" t="s">
        <v>516</v>
      </c>
      <c r="DF5" s="207" t="s">
        <v>520</v>
      </c>
      <c r="DG5" s="208" t="s">
        <v>714</v>
      </c>
      <c r="DH5" s="208" t="s">
        <v>518</v>
      </c>
      <c r="DI5" s="208" t="s">
        <v>693</v>
      </c>
      <c r="DJ5" s="206" t="s">
        <v>516</v>
      </c>
      <c r="DK5" s="207" t="s">
        <v>520</v>
      </c>
      <c r="DL5" s="208" t="s">
        <v>714</v>
      </c>
      <c r="DM5" s="208" t="s">
        <v>518</v>
      </c>
      <c r="DN5" s="208" t="s">
        <v>693</v>
      </c>
      <c r="DO5" s="210" t="s">
        <v>516</v>
      </c>
      <c r="DP5" s="376" t="s">
        <v>52</v>
      </c>
      <c r="DQ5" s="380" t="s">
        <v>522</v>
      </c>
      <c r="DR5" s="380" t="s">
        <v>67</v>
      </c>
      <c r="DS5" s="380" t="s">
        <v>522</v>
      </c>
      <c r="DT5" s="381" t="s">
        <v>558</v>
      </c>
      <c r="DU5" s="380" t="s">
        <v>522</v>
      </c>
      <c r="DV5" s="381" t="s">
        <v>559</v>
      </c>
      <c r="DW5" s="380" t="s">
        <v>522</v>
      </c>
      <c r="DX5" s="381" t="s">
        <v>560</v>
      </c>
      <c r="DY5" s="380" t="s">
        <v>522</v>
      </c>
      <c r="DZ5" s="381" t="s">
        <v>561</v>
      </c>
      <c r="EA5" s="380" t="s">
        <v>522</v>
      </c>
      <c r="EB5" s="381" t="s">
        <v>562</v>
      </c>
      <c r="EC5" s="380" t="s">
        <v>522</v>
      </c>
      <c r="ED5" s="381" t="s">
        <v>563</v>
      </c>
      <c r="EE5" s="380" t="s">
        <v>522</v>
      </c>
      <c r="EF5" s="382" t="s">
        <v>569</v>
      </c>
      <c r="EG5" s="382" t="s">
        <v>569</v>
      </c>
      <c r="EH5" s="70" t="s">
        <v>706</v>
      </c>
      <c r="EI5" s="70" t="s">
        <v>522</v>
      </c>
      <c r="EJ5" s="70" t="s">
        <v>707</v>
      </c>
      <c r="EK5" s="70" t="s">
        <v>522</v>
      </c>
      <c r="EL5" s="383"/>
      <c r="EM5" s="295" t="s">
        <v>31</v>
      </c>
      <c r="EN5" s="296" t="s">
        <v>573</v>
      </c>
      <c r="EO5" s="296" t="s">
        <v>574</v>
      </c>
      <c r="EP5" s="296" t="s">
        <v>573</v>
      </c>
      <c r="EQ5" s="296" t="s">
        <v>575</v>
      </c>
      <c r="ER5" s="296" t="s">
        <v>573</v>
      </c>
      <c r="ES5" s="296" t="s">
        <v>576</v>
      </c>
      <c r="ET5" s="296" t="s">
        <v>577</v>
      </c>
    </row>
    <row r="6" spans="1:150">
      <c r="A6" s="384">
        <v>1</v>
      </c>
      <c r="B6" s="385">
        <v>2</v>
      </c>
      <c r="C6" s="385"/>
      <c r="D6" s="385">
        <v>3</v>
      </c>
      <c r="E6" s="386">
        <v>4</v>
      </c>
      <c r="F6" s="386">
        <v>5</v>
      </c>
      <c r="G6" s="386">
        <v>6</v>
      </c>
      <c r="H6" s="386"/>
      <c r="I6" s="386">
        <v>5</v>
      </c>
      <c r="J6" s="386">
        <v>6</v>
      </c>
      <c r="K6" s="386">
        <v>7</v>
      </c>
      <c r="L6" s="386"/>
      <c r="M6" s="386">
        <v>8</v>
      </c>
      <c r="N6" s="387">
        <v>9</v>
      </c>
      <c r="O6" s="386">
        <v>10</v>
      </c>
      <c r="P6" s="386"/>
      <c r="Q6" s="386"/>
      <c r="R6" s="386">
        <v>11</v>
      </c>
      <c r="S6" s="386">
        <v>6</v>
      </c>
      <c r="T6" s="386">
        <v>7</v>
      </c>
      <c r="U6" s="386">
        <v>8</v>
      </c>
      <c r="V6" s="386">
        <v>9</v>
      </c>
      <c r="W6" s="386"/>
      <c r="X6" s="386">
        <v>10</v>
      </c>
      <c r="Y6" s="386">
        <v>11</v>
      </c>
      <c r="Z6" s="386">
        <v>12</v>
      </c>
      <c r="AA6" s="386">
        <v>13</v>
      </c>
      <c r="AB6" s="386"/>
      <c r="AC6" s="386">
        <v>14</v>
      </c>
      <c r="AD6" s="386">
        <v>15</v>
      </c>
      <c r="AE6" s="386">
        <v>16</v>
      </c>
      <c r="AF6" s="386">
        <v>17</v>
      </c>
      <c r="AG6" s="386"/>
      <c r="AH6" s="386">
        <v>18</v>
      </c>
      <c r="AI6" s="386">
        <v>19</v>
      </c>
      <c r="AJ6" s="386">
        <v>20</v>
      </c>
      <c r="AK6" s="386">
        <v>21</v>
      </c>
      <c r="AL6" s="386"/>
      <c r="AM6" s="386">
        <v>22</v>
      </c>
      <c r="AN6" s="386">
        <v>19</v>
      </c>
      <c r="AO6" s="386">
        <v>20</v>
      </c>
      <c r="AP6" s="386">
        <v>21</v>
      </c>
      <c r="AQ6" s="386"/>
      <c r="AR6" s="386">
        <v>22</v>
      </c>
      <c r="AS6" s="386">
        <v>19</v>
      </c>
      <c r="AT6" s="386">
        <v>20</v>
      </c>
      <c r="AU6" s="386">
        <v>21</v>
      </c>
      <c r="AV6" s="386"/>
      <c r="AW6" s="386">
        <v>22</v>
      </c>
      <c r="AX6" s="386">
        <v>19</v>
      </c>
      <c r="AY6" s="386">
        <v>20</v>
      </c>
      <c r="AZ6" s="386">
        <v>21</v>
      </c>
      <c r="BA6" s="386"/>
      <c r="BB6" s="386">
        <v>22</v>
      </c>
      <c r="BC6" s="386">
        <v>19</v>
      </c>
      <c r="BD6" s="386">
        <v>20</v>
      </c>
      <c r="BE6" s="386">
        <v>21</v>
      </c>
      <c r="BF6" s="386"/>
      <c r="BG6" s="386">
        <v>22</v>
      </c>
      <c r="BH6" s="386">
        <v>19</v>
      </c>
      <c r="BI6" s="386">
        <v>20</v>
      </c>
      <c r="BJ6" s="386">
        <v>21</v>
      </c>
      <c r="BK6" s="386"/>
      <c r="BL6" s="386">
        <v>22</v>
      </c>
      <c r="BM6" s="386">
        <v>19</v>
      </c>
      <c r="BN6" s="386">
        <v>20</v>
      </c>
      <c r="BO6" s="386">
        <v>21</v>
      </c>
      <c r="BP6" s="386"/>
      <c r="BQ6" s="386">
        <v>22</v>
      </c>
      <c r="BR6" s="386">
        <v>19</v>
      </c>
      <c r="BS6" s="386">
        <v>20</v>
      </c>
      <c r="BT6" s="386">
        <v>21</v>
      </c>
      <c r="BU6" s="386"/>
      <c r="BV6" s="386">
        <v>22</v>
      </c>
      <c r="BW6" s="386">
        <v>19</v>
      </c>
      <c r="BX6" s="386">
        <v>20</v>
      </c>
      <c r="BY6" s="386">
        <v>21</v>
      </c>
      <c r="BZ6" s="386"/>
      <c r="CA6" s="386">
        <v>22</v>
      </c>
      <c r="CB6" s="386">
        <v>19</v>
      </c>
      <c r="CC6" s="386">
        <v>20</v>
      </c>
      <c r="CD6" s="386">
        <v>21</v>
      </c>
      <c r="CE6" s="386"/>
      <c r="CF6" s="386">
        <v>22</v>
      </c>
      <c r="CG6" s="386">
        <v>19</v>
      </c>
      <c r="CH6" s="386">
        <v>20</v>
      </c>
      <c r="CI6" s="386">
        <v>21</v>
      </c>
      <c r="CJ6" s="386"/>
      <c r="CK6" s="386">
        <v>22</v>
      </c>
      <c r="CL6" s="386">
        <v>19</v>
      </c>
      <c r="CM6" s="386">
        <v>20</v>
      </c>
      <c r="CN6" s="386">
        <v>21</v>
      </c>
      <c r="CO6" s="386"/>
      <c r="CP6" s="386">
        <v>22</v>
      </c>
      <c r="CQ6" s="386">
        <v>19</v>
      </c>
      <c r="CR6" s="386">
        <v>20</v>
      </c>
      <c r="CS6" s="386">
        <v>21</v>
      </c>
      <c r="CT6" s="386"/>
      <c r="CU6" s="386">
        <v>22</v>
      </c>
      <c r="CV6" s="386">
        <v>19</v>
      </c>
      <c r="CW6" s="386">
        <v>20</v>
      </c>
      <c r="CX6" s="386">
        <v>21</v>
      </c>
      <c r="CY6" s="386"/>
      <c r="CZ6" s="386">
        <v>22</v>
      </c>
      <c r="DA6" s="386">
        <v>19</v>
      </c>
      <c r="DB6" s="386">
        <v>20</v>
      </c>
      <c r="DC6" s="386">
        <v>21</v>
      </c>
      <c r="DD6" s="386"/>
      <c r="DE6" s="386">
        <v>22</v>
      </c>
      <c r="DF6" s="386">
        <v>19</v>
      </c>
      <c r="DG6" s="386">
        <v>20</v>
      </c>
      <c r="DH6" s="386">
        <v>21</v>
      </c>
      <c r="DI6" s="386"/>
      <c r="DJ6" s="386">
        <v>22</v>
      </c>
      <c r="DK6" s="386">
        <v>19</v>
      </c>
      <c r="DL6" s="386">
        <v>20</v>
      </c>
      <c r="DM6" s="386">
        <v>21</v>
      </c>
      <c r="DN6" s="386"/>
      <c r="DO6" s="388">
        <v>22</v>
      </c>
      <c r="DP6" s="376">
        <v>8</v>
      </c>
      <c r="DQ6" s="389">
        <v>9</v>
      </c>
      <c r="DR6" s="389">
        <v>10</v>
      </c>
      <c r="DS6" s="389">
        <v>11</v>
      </c>
      <c r="DT6" s="389">
        <v>12</v>
      </c>
      <c r="DU6" s="389">
        <v>13</v>
      </c>
      <c r="DV6" s="389">
        <v>14</v>
      </c>
      <c r="DW6" s="389">
        <v>15</v>
      </c>
      <c r="DX6" s="389">
        <v>16</v>
      </c>
      <c r="DY6" s="389">
        <v>17</v>
      </c>
      <c r="DZ6" s="389">
        <v>18</v>
      </c>
      <c r="EA6" s="389">
        <v>19</v>
      </c>
      <c r="EB6" s="389">
        <v>20</v>
      </c>
      <c r="EC6" s="389">
        <v>21</v>
      </c>
      <c r="ED6" s="389">
        <v>22</v>
      </c>
      <c r="EE6" s="389">
        <v>23</v>
      </c>
      <c r="EF6" s="11"/>
      <c r="EG6" s="11"/>
      <c r="EH6" s="11"/>
      <c r="EI6" s="11"/>
      <c r="EJ6" s="11"/>
      <c r="EK6" s="11"/>
      <c r="EL6" s="310"/>
      <c r="EM6" s="309"/>
      <c r="EN6" s="310"/>
      <c r="EO6" s="310"/>
      <c r="EP6" s="310"/>
      <c r="EQ6" s="310"/>
      <c r="ER6" s="310"/>
      <c r="ES6" s="310"/>
      <c r="ET6" s="310"/>
    </row>
    <row r="7" spans="1:150" ht="25.5">
      <c r="A7" s="327"/>
      <c r="B7" s="222" t="s">
        <v>715</v>
      </c>
      <c r="C7" s="222"/>
      <c r="D7" s="223"/>
      <c r="E7" s="224" t="s">
        <v>525</v>
      </c>
      <c r="F7" s="224"/>
      <c r="G7" s="224"/>
      <c r="H7" s="225">
        <f t="shared" ref="H7:H15" si="0">SUM((J7-G7/20))</f>
        <v>0</v>
      </c>
      <c r="I7" s="224"/>
      <c r="J7" s="225">
        <f t="shared" ref="J7:J14" si="1">SUM((G7*6*21)/(8*20*100))+(G7/20)</f>
        <v>0</v>
      </c>
      <c r="K7" s="224"/>
      <c r="L7" s="390"/>
      <c r="M7" s="330" t="s">
        <v>525</v>
      </c>
      <c r="N7" s="225" t="s">
        <v>525</v>
      </c>
      <c r="O7" s="226" t="s">
        <v>525</v>
      </c>
      <c r="P7" s="226"/>
      <c r="Q7" s="226"/>
      <c r="R7" s="225" t="s">
        <v>525</v>
      </c>
      <c r="S7" s="224"/>
      <c r="T7" s="224"/>
      <c r="U7" s="224"/>
      <c r="V7" s="224"/>
      <c r="W7" s="224"/>
      <c r="X7" s="229"/>
      <c r="Y7" s="224"/>
      <c r="Z7" s="224"/>
      <c r="AA7" s="224"/>
      <c r="AB7" s="224"/>
      <c r="AC7" s="229"/>
      <c r="AD7" s="224"/>
      <c r="AE7" s="224"/>
      <c r="AF7" s="224"/>
      <c r="AG7" s="224"/>
      <c r="AH7" s="229"/>
      <c r="AI7" s="224"/>
      <c r="AJ7" s="224"/>
      <c r="AK7" s="224"/>
      <c r="AL7" s="224"/>
      <c r="AM7" s="229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331"/>
      <c r="DP7" s="232"/>
      <c r="DQ7" s="224"/>
      <c r="DR7" s="224"/>
      <c r="DS7" s="224"/>
      <c r="DT7" s="224"/>
      <c r="DU7" s="224"/>
      <c r="DV7" s="226"/>
      <c r="DW7" s="226"/>
      <c r="DX7" s="224"/>
      <c r="DY7" s="224"/>
      <c r="DZ7" s="224"/>
      <c r="EA7" s="224"/>
      <c r="EB7" s="224"/>
      <c r="EC7" s="224"/>
      <c r="ED7" s="224"/>
      <c r="EE7" s="224"/>
      <c r="EF7" s="224"/>
      <c r="EG7" s="224"/>
      <c r="EH7" s="391"/>
      <c r="EI7" s="391"/>
      <c r="EJ7" s="391"/>
      <c r="EK7" s="391"/>
      <c r="EL7" s="310"/>
      <c r="EM7" s="309"/>
      <c r="EN7" s="310"/>
      <c r="EO7" s="310"/>
      <c r="EP7" s="310"/>
      <c r="EQ7" s="310"/>
      <c r="ER7" s="310"/>
      <c r="ES7" s="310"/>
      <c r="ET7" s="310"/>
    </row>
    <row r="8" spans="1:150" ht="38.25">
      <c r="A8" s="379">
        <v>1</v>
      </c>
      <c r="B8" s="392" t="s">
        <v>716</v>
      </c>
      <c r="C8" s="379" t="s">
        <v>717</v>
      </c>
      <c r="D8" s="393" t="s">
        <v>718</v>
      </c>
      <c r="E8" s="98">
        <v>42500</v>
      </c>
      <c r="F8" s="98">
        <v>5000</v>
      </c>
      <c r="G8" s="337">
        <f t="shared" ref="G8:G14" si="2">SUM(E8:F8)</f>
        <v>47500</v>
      </c>
      <c r="H8" s="225">
        <f t="shared" si="0"/>
        <v>374.0625</v>
      </c>
      <c r="I8" s="224">
        <v>20</v>
      </c>
      <c r="J8" s="225">
        <f t="shared" si="1"/>
        <v>2749.0625</v>
      </c>
      <c r="K8" s="394" t="s">
        <v>719</v>
      </c>
      <c r="L8" s="390">
        <f t="shared" ref="L8:L14" si="3">SUM(M8*H8)</f>
        <v>5985</v>
      </c>
      <c r="M8" s="330">
        <v>16</v>
      </c>
      <c r="N8" s="225">
        <f t="shared" ref="N8:N14" si="4">SUM(M8*J8)</f>
        <v>43985</v>
      </c>
      <c r="O8" s="226">
        <f t="shared" ref="O8:O14" si="5">SUM(P8:Q8)</f>
        <v>23250</v>
      </c>
      <c r="P8" s="226">
        <f t="shared" ref="P8:R14" si="6">SUM(U8,Z8,AE8,AJ8,AO8,AT8,AY8,BD8,BI8,BN8,BS8,BX8,CC8,CH8,CM8,CR8,CW8,DB8,DG8,DL8)</f>
        <v>19125</v>
      </c>
      <c r="Q8" s="226">
        <f t="shared" si="6"/>
        <v>4125</v>
      </c>
      <c r="R8" s="226">
        <f t="shared" si="6"/>
        <v>0</v>
      </c>
      <c r="S8" s="395">
        <v>39205</v>
      </c>
      <c r="T8" s="396" t="s">
        <v>585</v>
      </c>
      <c r="U8" s="224">
        <v>2375</v>
      </c>
      <c r="V8" s="224">
        <v>375</v>
      </c>
      <c r="W8" s="224"/>
      <c r="X8" s="229">
        <f t="shared" ref="X8:X14" si="7">SUM(U8:V8)</f>
        <v>2750</v>
      </c>
      <c r="Y8" s="224"/>
      <c r="Z8" s="224"/>
      <c r="AA8" s="224"/>
      <c r="AB8" s="224"/>
      <c r="AC8" s="229">
        <f t="shared" ref="AC8:AC14" si="8">SUM(Z8:AA8)</f>
        <v>0</v>
      </c>
      <c r="AD8" s="396" t="s">
        <v>586</v>
      </c>
      <c r="AE8" s="224">
        <v>4750</v>
      </c>
      <c r="AF8" s="224">
        <v>750</v>
      </c>
      <c r="AG8" s="224"/>
      <c r="AH8" s="229">
        <f t="shared" ref="AH8:AH14" si="9">SUM(AE8:AF8)</f>
        <v>5500</v>
      </c>
      <c r="AI8" s="397" t="s">
        <v>547</v>
      </c>
      <c r="AJ8" s="224">
        <v>2125</v>
      </c>
      <c r="AK8" s="224">
        <v>375</v>
      </c>
      <c r="AL8" s="224"/>
      <c r="AM8" s="229">
        <f t="shared" ref="AM8:AM14" si="10">SUM(AJ8:AK8)</f>
        <v>2500</v>
      </c>
      <c r="AN8" s="396" t="s">
        <v>547</v>
      </c>
      <c r="AO8" s="224">
        <v>2375</v>
      </c>
      <c r="AP8" s="224">
        <v>1125</v>
      </c>
      <c r="AQ8" s="224"/>
      <c r="AR8" s="229">
        <f t="shared" ref="AR8:AR14" si="11">SUM(AO8:AP8)</f>
        <v>3500</v>
      </c>
      <c r="AS8" s="224" t="s">
        <v>604</v>
      </c>
      <c r="AT8" s="224">
        <v>2500</v>
      </c>
      <c r="AU8" s="224">
        <v>500</v>
      </c>
      <c r="AV8" s="224"/>
      <c r="AW8" s="229">
        <f t="shared" ref="AW8:AW14" si="12">SUM(AT8:AU8)</f>
        <v>3000</v>
      </c>
      <c r="AX8" s="224" t="s">
        <v>588</v>
      </c>
      <c r="AY8" s="224">
        <v>2625</v>
      </c>
      <c r="AZ8" s="224">
        <v>375</v>
      </c>
      <c r="BA8" s="224"/>
      <c r="BB8" s="229">
        <f t="shared" ref="BB8:BB14" si="13">SUM(AY8:BA8)</f>
        <v>3000</v>
      </c>
      <c r="BC8" s="398">
        <v>40249</v>
      </c>
      <c r="BD8" s="224">
        <v>2375</v>
      </c>
      <c r="BE8" s="224">
        <v>625</v>
      </c>
      <c r="BF8" s="224"/>
      <c r="BG8" s="229">
        <f t="shared" ref="BG8:BG14" si="14">SUM(BD8:BF8)</f>
        <v>3000</v>
      </c>
      <c r="BH8" s="224"/>
      <c r="BI8" s="224"/>
      <c r="BJ8" s="224"/>
      <c r="BK8" s="224"/>
      <c r="BL8" s="229">
        <f t="shared" ref="BL8:BL14" si="15">SUM(BI8:BK8)</f>
        <v>0</v>
      </c>
      <c r="BM8" s="224"/>
      <c r="BN8" s="224"/>
      <c r="BO8" s="224"/>
      <c r="BP8" s="224"/>
      <c r="BQ8" s="229">
        <f t="shared" ref="BQ8:BQ14" si="16">SUM(BN8:BP8)</f>
        <v>0</v>
      </c>
      <c r="BR8" s="224"/>
      <c r="BS8" s="224"/>
      <c r="BT8" s="224"/>
      <c r="BU8" s="224"/>
      <c r="BV8" s="229">
        <f t="shared" ref="BV8:BV14" si="17">SUM(BS8:BU8)</f>
        <v>0</v>
      </c>
      <c r="BW8" s="224"/>
      <c r="BX8" s="224"/>
      <c r="BY8" s="224"/>
      <c r="BZ8" s="224"/>
      <c r="CA8" s="229">
        <f t="shared" ref="CA8:CA14" si="18">SUM(BX8:BZ8)</f>
        <v>0</v>
      </c>
      <c r="CB8" s="224"/>
      <c r="CC8" s="224"/>
      <c r="CD8" s="224"/>
      <c r="CE8" s="224"/>
      <c r="CF8" s="229">
        <f t="shared" ref="CF8:CF14" si="19">SUM(CC8:CE8)</f>
        <v>0</v>
      </c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331"/>
      <c r="DP8" s="232">
        <v>1</v>
      </c>
      <c r="DQ8" s="224">
        <v>47500</v>
      </c>
      <c r="DR8" s="224"/>
      <c r="DS8" s="224"/>
      <c r="DT8" s="224"/>
      <c r="DU8" s="224"/>
      <c r="DV8" s="226">
        <v>1</v>
      </c>
      <c r="DW8" s="226">
        <v>47500</v>
      </c>
      <c r="DX8" s="224"/>
      <c r="DY8" s="224"/>
      <c r="DZ8" s="224"/>
      <c r="EA8" s="224"/>
      <c r="EB8" s="224"/>
      <c r="EC8" s="224"/>
      <c r="ED8" s="224"/>
      <c r="EE8" s="224"/>
      <c r="EF8" s="229">
        <f t="shared" ref="EF8:EG14" si="20">SUM(ED8,EB8,DZ8,DX8,DV8,DT8)</f>
        <v>1</v>
      </c>
      <c r="EG8" s="229">
        <f t="shared" si="20"/>
        <v>47500</v>
      </c>
      <c r="EH8" s="391"/>
      <c r="EI8" s="391"/>
      <c r="EJ8" s="391">
        <v>1</v>
      </c>
      <c r="EK8" s="391">
        <v>47500</v>
      </c>
      <c r="EL8" s="310"/>
      <c r="EM8" s="309">
        <v>1</v>
      </c>
      <c r="EN8" s="310"/>
      <c r="EO8" s="310"/>
      <c r="EP8" s="310"/>
      <c r="EQ8" s="310"/>
      <c r="ER8" s="310"/>
      <c r="ES8" s="310"/>
      <c r="ET8" s="310"/>
    </row>
    <row r="9" spans="1:150" ht="51">
      <c r="A9" s="379">
        <v>2</v>
      </c>
      <c r="B9" s="392" t="s">
        <v>720</v>
      </c>
      <c r="C9" s="379" t="s">
        <v>721</v>
      </c>
      <c r="D9" s="393" t="s">
        <v>722</v>
      </c>
      <c r="E9" s="98">
        <v>42500</v>
      </c>
      <c r="F9" s="98">
        <v>5000</v>
      </c>
      <c r="G9" s="337">
        <f t="shared" si="2"/>
        <v>47500</v>
      </c>
      <c r="H9" s="225">
        <f t="shared" si="0"/>
        <v>374.0625</v>
      </c>
      <c r="I9" s="224">
        <v>20</v>
      </c>
      <c r="J9" s="225">
        <f t="shared" si="1"/>
        <v>2749.0625</v>
      </c>
      <c r="K9" s="394" t="s">
        <v>723</v>
      </c>
      <c r="L9" s="390">
        <f t="shared" si="3"/>
        <v>5985</v>
      </c>
      <c r="M9" s="330">
        <v>16</v>
      </c>
      <c r="N9" s="225">
        <f t="shared" si="4"/>
        <v>43985</v>
      </c>
      <c r="O9" s="226">
        <f t="shared" si="5"/>
        <v>33000</v>
      </c>
      <c r="P9" s="226">
        <f t="shared" si="6"/>
        <v>28500</v>
      </c>
      <c r="Q9" s="226">
        <f t="shared" si="6"/>
        <v>4500</v>
      </c>
      <c r="R9" s="226">
        <f t="shared" si="6"/>
        <v>0</v>
      </c>
      <c r="S9" s="395">
        <v>39205</v>
      </c>
      <c r="T9" s="396" t="s">
        <v>585</v>
      </c>
      <c r="U9" s="224">
        <v>2375</v>
      </c>
      <c r="V9" s="224">
        <v>375</v>
      </c>
      <c r="W9" s="224"/>
      <c r="X9" s="229">
        <f t="shared" si="7"/>
        <v>2750</v>
      </c>
      <c r="Y9" s="396" t="s">
        <v>585</v>
      </c>
      <c r="Z9" s="224">
        <v>2375</v>
      </c>
      <c r="AA9" s="224">
        <v>375</v>
      </c>
      <c r="AB9" s="224"/>
      <c r="AC9" s="229">
        <f t="shared" si="8"/>
        <v>2750</v>
      </c>
      <c r="AD9" s="396" t="s">
        <v>586</v>
      </c>
      <c r="AE9" s="224">
        <v>2375</v>
      </c>
      <c r="AF9" s="224">
        <v>375</v>
      </c>
      <c r="AG9" s="224"/>
      <c r="AH9" s="229">
        <f t="shared" si="9"/>
        <v>2750</v>
      </c>
      <c r="AI9" s="398">
        <v>39697</v>
      </c>
      <c r="AJ9" s="224">
        <v>2375</v>
      </c>
      <c r="AK9" s="224">
        <v>375</v>
      </c>
      <c r="AL9" s="224"/>
      <c r="AM9" s="229">
        <f t="shared" si="10"/>
        <v>2750</v>
      </c>
      <c r="AN9" s="396" t="s">
        <v>547</v>
      </c>
      <c r="AO9" s="224">
        <v>2375</v>
      </c>
      <c r="AP9" s="224">
        <v>375</v>
      </c>
      <c r="AQ9" s="224"/>
      <c r="AR9" s="229">
        <f t="shared" si="11"/>
        <v>2750</v>
      </c>
      <c r="AS9" s="396" t="s">
        <v>547</v>
      </c>
      <c r="AT9" s="224">
        <v>2375</v>
      </c>
      <c r="AU9" s="224">
        <v>375</v>
      </c>
      <c r="AV9" s="224"/>
      <c r="AW9" s="229">
        <f t="shared" si="12"/>
        <v>2750</v>
      </c>
      <c r="AX9" s="224" t="s">
        <v>604</v>
      </c>
      <c r="AY9" s="224">
        <v>2375</v>
      </c>
      <c r="AZ9" s="224">
        <v>375</v>
      </c>
      <c r="BA9" s="224"/>
      <c r="BB9" s="229">
        <f t="shared" si="13"/>
        <v>2750</v>
      </c>
      <c r="BC9" s="224" t="s">
        <v>588</v>
      </c>
      <c r="BD9" s="224">
        <v>2375</v>
      </c>
      <c r="BE9" s="224">
        <v>375</v>
      </c>
      <c r="BF9" s="224"/>
      <c r="BG9" s="229">
        <f t="shared" si="14"/>
        <v>2750</v>
      </c>
      <c r="BH9" s="224" t="s">
        <v>532</v>
      </c>
      <c r="BI9" s="224">
        <v>2375</v>
      </c>
      <c r="BJ9" s="224">
        <v>375</v>
      </c>
      <c r="BK9" s="224"/>
      <c r="BL9" s="229">
        <f t="shared" si="15"/>
        <v>2750</v>
      </c>
      <c r="BM9" s="224" t="s">
        <v>660</v>
      </c>
      <c r="BN9" s="224">
        <v>2375</v>
      </c>
      <c r="BO9" s="224">
        <v>375</v>
      </c>
      <c r="BP9" s="224"/>
      <c r="BQ9" s="229">
        <f t="shared" si="16"/>
        <v>2750</v>
      </c>
      <c r="BR9" s="398">
        <v>40337</v>
      </c>
      <c r="BS9" s="224">
        <v>2375</v>
      </c>
      <c r="BT9" s="224">
        <v>375</v>
      </c>
      <c r="BU9" s="224"/>
      <c r="BV9" s="229">
        <f t="shared" si="17"/>
        <v>2750</v>
      </c>
      <c r="BW9" s="398">
        <v>40249</v>
      </c>
      <c r="BX9" s="224">
        <v>2375</v>
      </c>
      <c r="BY9" s="224">
        <v>375</v>
      </c>
      <c r="BZ9" s="224"/>
      <c r="CA9" s="229">
        <f t="shared" si="18"/>
        <v>2750</v>
      </c>
      <c r="CB9" s="224"/>
      <c r="CC9" s="224"/>
      <c r="CD9" s="224"/>
      <c r="CE9" s="224"/>
      <c r="CF9" s="229">
        <f t="shared" si="19"/>
        <v>0</v>
      </c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331"/>
      <c r="DP9" s="232">
        <v>1</v>
      </c>
      <c r="DQ9" s="224">
        <v>47500</v>
      </c>
      <c r="DR9" s="224"/>
      <c r="DS9" s="224"/>
      <c r="DT9" s="224"/>
      <c r="DU9" s="224"/>
      <c r="DV9" s="226">
        <v>1</v>
      </c>
      <c r="DW9" s="226">
        <v>47500</v>
      </c>
      <c r="DX9" s="224"/>
      <c r="DY9" s="224"/>
      <c r="DZ9" s="224"/>
      <c r="EA9" s="224"/>
      <c r="EB9" s="224"/>
      <c r="EC9" s="224"/>
      <c r="ED9" s="224"/>
      <c r="EE9" s="224"/>
      <c r="EF9" s="229">
        <f t="shared" si="20"/>
        <v>1</v>
      </c>
      <c r="EG9" s="229">
        <f t="shared" si="20"/>
        <v>47500</v>
      </c>
      <c r="EH9" s="391"/>
      <c r="EI9" s="391"/>
      <c r="EJ9" s="391">
        <v>1</v>
      </c>
      <c r="EK9" s="391">
        <v>47500</v>
      </c>
      <c r="EL9" s="310"/>
      <c r="EM9" s="309">
        <v>1</v>
      </c>
      <c r="EN9" s="310"/>
      <c r="EO9" s="310"/>
      <c r="EP9" s="310"/>
      <c r="EQ9" s="310"/>
      <c r="ER9" s="310"/>
      <c r="ES9" s="310"/>
      <c r="ET9" s="310"/>
    </row>
    <row r="10" spans="1:150" ht="51">
      <c r="A10" s="379">
        <v>3</v>
      </c>
      <c r="B10" s="379" t="s">
        <v>724</v>
      </c>
      <c r="C10" s="379" t="s">
        <v>725</v>
      </c>
      <c r="D10" s="393" t="s">
        <v>726</v>
      </c>
      <c r="E10" s="98">
        <v>42500</v>
      </c>
      <c r="F10" s="98">
        <v>5000</v>
      </c>
      <c r="G10" s="337">
        <f t="shared" si="2"/>
        <v>47500</v>
      </c>
      <c r="H10" s="225">
        <f t="shared" si="0"/>
        <v>374.0625</v>
      </c>
      <c r="I10" s="224">
        <v>20</v>
      </c>
      <c r="J10" s="225">
        <f t="shared" si="1"/>
        <v>2749.0625</v>
      </c>
      <c r="K10" s="394" t="s">
        <v>727</v>
      </c>
      <c r="L10" s="390">
        <f t="shared" si="3"/>
        <v>5985</v>
      </c>
      <c r="M10" s="330">
        <v>16</v>
      </c>
      <c r="N10" s="225">
        <f t="shared" si="4"/>
        <v>43985</v>
      </c>
      <c r="O10" s="226">
        <f t="shared" si="5"/>
        <v>27500</v>
      </c>
      <c r="P10" s="226">
        <f t="shared" si="6"/>
        <v>23750</v>
      </c>
      <c r="Q10" s="226">
        <f t="shared" si="6"/>
        <v>3750</v>
      </c>
      <c r="R10" s="226">
        <f t="shared" si="6"/>
        <v>0</v>
      </c>
      <c r="S10" s="395">
        <v>39205</v>
      </c>
      <c r="T10" s="396" t="s">
        <v>585</v>
      </c>
      <c r="U10" s="224">
        <v>2375</v>
      </c>
      <c r="V10" s="224">
        <v>375</v>
      </c>
      <c r="W10" s="224"/>
      <c r="X10" s="229">
        <f t="shared" si="7"/>
        <v>2750</v>
      </c>
      <c r="Y10" s="396" t="s">
        <v>585</v>
      </c>
      <c r="Z10" s="224">
        <v>2375</v>
      </c>
      <c r="AA10" s="224">
        <v>375</v>
      </c>
      <c r="AB10" s="224"/>
      <c r="AC10" s="229">
        <f t="shared" si="8"/>
        <v>2750</v>
      </c>
      <c r="AD10" s="396" t="s">
        <v>586</v>
      </c>
      <c r="AE10" s="224">
        <v>2375</v>
      </c>
      <c r="AF10" s="224">
        <v>375</v>
      </c>
      <c r="AG10" s="224"/>
      <c r="AH10" s="229">
        <f t="shared" si="9"/>
        <v>2750</v>
      </c>
      <c r="AI10" s="398">
        <v>39697</v>
      </c>
      <c r="AJ10" s="224">
        <v>2375</v>
      </c>
      <c r="AK10" s="224">
        <v>375</v>
      </c>
      <c r="AL10" s="224"/>
      <c r="AM10" s="229">
        <f t="shared" si="10"/>
        <v>2750</v>
      </c>
      <c r="AN10" s="396" t="s">
        <v>547</v>
      </c>
      <c r="AO10" s="224">
        <v>2375</v>
      </c>
      <c r="AP10" s="224">
        <v>375</v>
      </c>
      <c r="AQ10" s="224"/>
      <c r="AR10" s="229">
        <f t="shared" si="11"/>
        <v>2750</v>
      </c>
      <c r="AS10" s="396" t="s">
        <v>547</v>
      </c>
      <c r="AT10" s="224">
        <v>2375</v>
      </c>
      <c r="AU10" s="224">
        <v>375</v>
      </c>
      <c r="AV10" s="224"/>
      <c r="AW10" s="229">
        <f t="shared" si="12"/>
        <v>2750</v>
      </c>
      <c r="AX10" s="398">
        <v>39847</v>
      </c>
      <c r="AY10" s="224">
        <v>2375</v>
      </c>
      <c r="AZ10" s="224">
        <v>375</v>
      </c>
      <c r="BA10" s="224"/>
      <c r="BB10" s="229">
        <f t="shared" si="13"/>
        <v>2750</v>
      </c>
      <c r="BC10" s="224" t="s">
        <v>604</v>
      </c>
      <c r="BD10" s="224">
        <v>2375</v>
      </c>
      <c r="BE10" s="224">
        <v>375</v>
      </c>
      <c r="BF10" s="224"/>
      <c r="BG10" s="229">
        <f t="shared" si="14"/>
        <v>2750</v>
      </c>
      <c r="BH10" s="224" t="s">
        <v>588</v>
      </c>
      <c r="BI10" s="224">
        <v>2375</v>
      </c>
      <c r="BJ10" s="224">
        <v>375</v>
      </c>
      <c r="BK10" s="224"/>
      <c r="BL10" s="229">
        <f t="shared" si="15"/>
        <v>2750</v>
      </c>
      <c r="BM10" s="224" t="s">
        <v>532</v>
      </c>
      <c r="BN10" s="224">
        <v>2375</v>
      </c>
      <c r="BO10" s="224">
        <v>375</v>
      </c>
      <c r="BP10" s="224"/>
      <c r="BQ10" s="229">
        <f t="shared" si="16"/>
        <v>2750</v>
      </c>
      <c r="BR10" s="224"/>
      <c r="BS10" s="224"/>
      <c r="BT10" s="224"/>
      <c r="BU10" s="224"/>
      <c r="BV10" s="229">
        <f t="shared" si="17"/>
        <v>0</v>
      </c>
      <c r="BW10" s="224"/>
      <c r="BX10" s="224"/>
      <c r="BY10" s="224"/>
      <c r="BZ10" s="224"/>
      <c r="CA10" s="229">
        <f t="shared" si="18"/>
        <v>0</v>
      </c>
      <c r="CB10" s="224"/>
      <c r="CC10" s="224"/>
      <c r="CD10" s="224"/>
      <c r="CE10" s="224"/>
      <c r="CF10" s="229">
        <f t="shared" si="19"/>
        <v>0</v>
      </c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331"/>
      <c r="DP10" s="232">
        <v>1</v>
      </c>
      <c r="DQ10" s="224">
        <v>47500</v>
      </c>
      <c r="DR10" s="224"/>
      <c r="DS10" s="224"/>
      <c r="DT10" s="224"/>
      <c r="DU10" s="224"/>
      <c r="DV10" s="226">
        <v>1</v>
      </c>
      <c r="DW10" s="226">
        <v>47500</v>
      </c>
      <c r="DX10" s="224"/>
      <c r="DY10" s="224"/>
      <c r="DZ10" s="224"/>
      <c r="EA10" s="224"/>
      <c r="EB10" s="224"/>
      <c r="EC10" s="224"/>
      <c r="ED10" s="224"/>
      <c r="EE10" s="224"/>
      <c r="EF10" s="229">
        <f t="shared" si="20"/>
        <v>1</v>
      </c>
      <c r="EG10" s="229">
        <f t="shared" si="20"/>
        <v>47500</v>
      </c>
      <c r="EH10" s="391"/>
      <c r="EI10" s="391"/>
      <c r="EJ10" s="391">
        <v>1</v>
      </c>
      <c r="EK10" s="391">
        <v>47500</v>
      </c>
      <c r="EL10" s="310"/>
      <c r="EM10" s="309">
        <v>1</v>
      </c>
      <c r="EN10" s="310"/>
      <c r="EO10" s="310"/>
      <c r="EP10" s="310"/>
      <c r="EQ10" s="310"/>
      <c r="ER10" s="310"/>
      <c r="ES10" s="310"/>
      <c r="ET10" s="310"/>
    </row>
    <row r="11" spans="1:150" ht="51">
      <c r="A11" s="379">
        <v>4</v>
      </c>
      <c r="B11" s="379" t="s">
        <v>728</v>
      </c>
      <c r="C11" s="379" t="s">
        <v>725</v>
      </c>
      <c r="D11" s="393" t="s">
        <v>726</v>
      </c>
      <c r="E11" s="98">
        <v>42500</v>
      </c>
      <c r="F11" s="98">
        <v>5000</v>
      </c>
      <c r="G11" s="337">
        <f t="shared" si="2"/>
        <v>47500</v>
      </c>
      <c r="H11" s="225">
        <f t="shared" si="0"/>
        <v>374.0625</v>
      </c>
      <c r="I11" s="224">
        <v>20</v>
      </c>
      <c r="J11" s="225">
        <f t="shared" si="1"/>
        <v>2749.0625</v>
      </c>
      <c r="K11" s="394" t="s">
        <v>729</v>
      </c>
      <c r="L11" s="390">
        <f t="shared" si="3"/>
        <v>5985</v>
      </c>
      <c r="M11" s="330">
        <v>16</v>
      </c>
      <c r="N11" s="225">
        <f t="shared" si="4"/>
        <v>43985</v>
      </c>
      <c r="O11" s="226">
        <f t="shared" si="5"/>
        <v>19250</v>
      </c>
      <c r="P11" s="226">
        <f t="shared" si="6"/>
        <v>16625</v>
      </c>
      <c r="Q11" s="226">
        <f t="shared" si="6"/>
        <v>2625</v>
      </c>
      <c r="R11" s="226">
        <f t="shared" si="6"/>
        <v>0</v>
      </c>
      <c r="S11" s="395">
        <v>39205</v>
      </c>
      <c r="T11" s="396" t="s">
        <v>585</v>
      </c>
      <c r="U11" s="224">
        <v>2375</v>
      </c>
      <c r="V11" s="224">
        <v>375</v>
      </c>
      <c r="W11" s="224"/>
      <c r="X11" s="229">
        <f t="shared" si="7"/>
        <v>2750</v>
      </c>
      <c r="Y11" s="396" t="s">
        <v>585</v>
      </c>
      <c r="Z11" s="224">
        <v>2375</v>
      </c>
      <c r="AA11" s="224">
        <v>375</v>
      </c>
      <c r="AB11" s="224"/>
      <c r="AC11" s="229">
        <f t="shared" si="8"/>
        <v>2750</v>
      </c>
      <c r="AD11" s="396" t="s">
        <v>586</v>
      </c>
      <c r="AE11" s="224">
        <v>2375</v>
      </c>
      <c r="AF11" s="224">
        <v>375</v>
      </c>
      <c r="AG11" s="224"/>
      <c r="AH11" s="229">
        <f t="shared" si="9"/>
        <v>2750</v>
      </c>
      <c r="AI11" s="398">
        <v>39697</v>
      </c>
      <c r="AJ11" s="224">
        <v>2375</v>
      </c>
      <c r="AK11" s="224">
        <v>375</v>
      </c>
      <c r="AL11" s="224"/>
      <c r="AM11" s="229">
        <f t="shared" si="10"/>
        <v>2750</v>
      </c>
      <c r="AN11" s="396" t="s">
        <v>547</v>
      </c>
      <c r="AO11" s="224">
        <v>2375</v>
      </c>
      <c r="AP11" s="224">
        <v>375</v>
      </c>
      <c r="AQ11" s="224"/>
      <c r="AR11" s="229">
        <f t="shared" si="11"/>
        <v>2750</v>
      </c>
      <c r="AS11" s="396" t="s">
        <v>547</v>
      </c>
      <c r="AT11" s="224">
        <v>2375</v>
      </c>
      <c r="AU11" s="224">
        <v>375</v>
      </c>
      <c r="AV11" s="224"/>
      <c r="AW11" s="229">
        <f t="shared" si="12"/>
        <v>2750</v>
      </c>
      <c r="AX11" s="398">
        <v>39847</v>
      </c>
      <c r="AY11" s="224">
        <v>2375</v>
      </c>
      <c r="AZ11" s="224">
        <v>375</v>
      </c>
      <c r="BA11" s="224"/>
      <c r="BB11" s="229">
        <f t="shared" si="13"/>
        <v>2750</v>
      </c>
      <c r="BC11" s="224"/>
      <c r="BD11" s="224"/>
      <c r="BE11" s="224"/>
      <c r="BF11" s="224"/>
      <c r="BG11" s="229">
        <f t="shared" si="14"/>
        <v>0</v>
      </c>
      <c r="BH11" s="224"/>
      <c r="BI11" s="224"/>
      <c r="BJ11" s="224"/>
      <c r="BK11" s="224"/>
      <c r="BL11" s="229">
        <f t="shared" si="15"/>
        <v>0</v>
      </c>
      <c r="BM11" s="224"/>
      <c r="BN11" s="224"/>
      <c r="BO11" s="224"/>
      <c r="BP11" s="224"/>
      <c r="BQ11" s="229">
        <f t="shared" si="16"/>
        <v>0</v>
      </c>
      <c r="BR11" s="224"/>
      <c r="BS11" s="224"/>
      <c r="BT11" s="224"/>
      <c r="BU11" s="224"/>
      <c r="BV11" s="229">
        <f t="shared" si="17"/>
        <v>0</v>
      </c>
      <c r="BW11" s="224"/>
      <c r="BX11" s="224"/>
      <c r="BY11" s="224"/>
      <c r="BZ11" s="224"/>
      <c r="CA11" s="229">
        <f t="shared" si="18"/>
        <v>0</v>
      </c>
      <c r="CB11" s="224"/>
      <c r="CC11" s="224"/>
      <c r="CD11" s="224"/>
      <c r="CE11" s="224"/>
      <c r="CF11" s="229">
        <f t="shared" si="19"/>
        <v>0</v>
      </c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331"/>
      <c r="DP11" s="232">
        <v>1</v>
      </c>
      <c r="DQ11" s="224">
        <v>47500</v>
      </c>
      <c r="DR11" s="224"/>
      <c r="DS11" s="224"/>
      <c r="DT11" s="224"/>
      <c r="DU11" s="224"/>
      <c r="DV11" s="226">
        <v>1</v>
      </c>
      <c r="DW11" s="226">
        <v>47500</v>
      </c>
      <c r="DX11" s="224"/>
      <c r="DY11" s="224"/>
      <c r="DZ11" s="224"/>
      <c r="EA11" s="224"/>
      <c r="EB11" s="224"/>
      <c r="EC11" s="224"/>
      <c r="ED11" s="224"/>
      <c r="EE11" s="224"/>
      <c r="EF11" s="229">
        <f t="shared" si="20"/>
        <v>1</v>
      </c>
      <c r="EG11" s="229">
        <f t="shared" si="20"/>
        <v>47500</v>
      </c>
      <c r="EH11" s="391"/>
      <c r="EI11" s="391"/>
      <c r="EJ11" s="391">
        <v>1</v>
      </c>
      <c r="EK11" s="391">
        <v>47500</v>
      </c>
      <c r="EL11" s="310"/>
      <c r="EM11" s="309">
        <v>1</v>
      </c>
      <c r="EN11" s="310"/>
      <c r="EO11" s="310"/>
      <c r="EP11" s="310"/>
      <c r="EQ11" s="310"/>
      <c r="ER11" s="310"/>
      <c r="ES11" s="310"/>
      <c r="ET11" s="310"/>
    </row>
    <row r="12" spans="1:150" ht="51">
      <c r="A12" s="379">
        <v>5</v>
      </c>
      <c r="B12" s="379" t="s">
        <v>730</v>
      </c>
      <c r="C12" s="379" t="s">
        <v>725</v>
      </c>
      <c r="D12" s="393" t="s">
        <v>731</v>
      </c>
      <c r="E12" s="98">
        <v>42500</v>
      </c>
      <c r="F12" s="98">
        <v>5000</v>
      </c>
      <c r="G12" s="337">
        <f t="shared" si="2"/>
        <v>47500</v>
      </c>
      <c r="H12" s="225">
        <f t="shared" si="0"/>
        <v>374.0625</v>
      </c>
      <c r="I12" s="224">
        <v>20</v>
      </c>
      <c r="J12" s="225">
        <f t="shared" si="1"/>
        <v>2749.0625</v>
      </c>
      <c r="K12" s="394" t="s">
        <v>732</v>
      </c>
      <c r="L12" s="390">
        <f t="shared" si="3"/>
        <v>5985</v>
      </c>
      <c r="M12" s="330">
        <v>16</v>
      </c>
      <c r="N12" s="225">
        <f t="shared" si="4"/>
        <v>43985</v>
      </c>
      <c r="O12" s="226">
        <f t="shared" si="5"/>
        <v>33000</v>
      </c>
      <c r="P12" s="226">
        <f t="shared" si="6"/>
        <v>28500</v>
      </c>
      <c r="Q12" s="226">
        <f t="shared" si="6"/>
        <v>4500</v>
      </c>
      <c r="R12" s="226">
        <f t="shared" si="6"/>
        <v>0</v>
      </c>
      <c r="S12" s="395">
        <v>39205</v>
      </c>
      <c r="T12" s="396" t="s">
        <v>585</v>
      </c>
      <c r="U12" s="224">
        <v>2375</v>
      </c>
      <c r="V12" s="224">
        <v>375</v>
      </c>
      <c r="W12" s="224"/>
      <c r="X12" s="229">
        <f t="shared" si="7"/>
        <v>2750</v>
      </c>
      <c r="Y12" s="396" t="s">
        <v>585</v>
      </c>
      <c r="Z12" s="224">
        <v>2375</v>
      </c>
      <c r="AA12" s="224">
        <v>375</v>
      </c>
      <c r="AB12" s="224"/>
      <c r="AC12" s="229">
        <f t="shared" si="8"/>
        <v>2750</v>
      </c>
      <c r="AD12" s="396" t="s">
        <v>586</v>
      </c>
      <c r="AE12" s="224">
        <v>2375</v>
      </c>
      <c r="AF12" s="224">
        <v>375</v>
      </c>
      <c r="AG12" s="224"/>
      <c r="AH12" s="229">
        <f t="shared" si="9"/>
        <v>2750</v>
      </c>
      <c r="AI12" s="398">
        <v>39697</v>
      </c>
      <c r="AJ12" s="224">
        <v>2375</v>
      </c>
      <c r="AK12" s="224">
        <v>375</v>
      </c>
      <c r="AL12" s="224"/>
      <c r="AM12" s="229">
        <f t="shared" si="10"/>
        <v>2750</v>
      </c>
      <c r="AN12" s="396" t="s">
        <v>547</v>
      </c>
      <c r="AO12" s="224">
        <v>2375</v>
      </c>
      <c r="AP12" s="224">
        <v>375</v>
      </c>
      <c r="AQ12" s="224"/>
      <c r="AR12" s="229">
        <f t="shared" si="11"/>
        <v>2750</v>
      </c>
      <c r="AS12" s="396" t="s">
        <v>547</v>
      </c>
      <c r="AT12" s="224">
        <v>2375</v>
      </c>
      <c r="AU12" s="224">
        <v>375</v>
      </c>
      <c r="AV12" s="224"/>
      <c r="AW12" s="229">
        <f t="shared" si="12"/>
        <v>2750</v>
      </c>
      <c r="AX12" s="398">
        <v>39847</v>
      </c>
      <c r="AY12" s="224">
        <v>2375</v>
      </c>
      <c r="AZ12" s="224">
        <v>375</v>
      </c>
      <c r="BA12" s="224"/>
      <c r="BB12" s="229">
        <f t="shared" si="13"/>
        <v>2750</v>
      </c>
      <c r="BC12" s="224" t="s">
        <v>604</v>
      </c>
      <c r="BD12" s="224">
        <v>2375</v>
      </c>
      <c r="BE12" s="224">
        <v>375</v>
      </c>
      <c r="BF12" s="224"/>
      <c r="BG12" s="229">
        <f t="shared" si="14"/>
        <v>2750</v>
      </c>
      <c r="BH12" s="224" t="s">
        <v>588</v>
      </c>
      <c r="BI12" s="224">
        <v>2375</v>
      </c>
      <c r="BJ12" s="224">
        <v>375</v>
      </c>
      <c r="BK12" s="224"/>
      <c r="BL12" s="229">
        <f t="shared" si="15"/>
        <v>2750</v>
      </c>
      <c r="BM12" s="224" t="s">
        <v>532</v>
      </c>
      <c r="BN12" s="224">
        <v>2375</v>
      </c>
      <c r="BO12" s="224">
        <v>375</v>
      </c>
      <c r="BP12" s="224"/>
      <c r="BQ12" s="229">
        <f t="shared" si="16"/>
        <v>2750</v>
      </c>
      <c r="BR12" s="224" t="s">
        <v>660</v>
      </c>
      <c r="BS12" s="224">
        <v>2375</v>
      </c>
      <c r="BT12" s="224">
        <v>375</v>
      </c>
      <c r="BU12" s="224"/>
      <c r="BV12" s="229">
        <f t="shared" si="17"/>
        <v>2750</v>
      </c>
      <c r="BW12" s="398">
        <v>40337</v>
      </c>
      <c r="BX12" s="224">
        <v>2375</v>
      </c>
      <c r="BY12" s="224">
        <v>375</v>
      </c>
      <c r="BZ12" s="224"/>
      <c r="CA12" s="229">
        <f t="shared" si="18"/>
        <v>2750</v>
      </c>
      <c r="CB12" s="224"/>
      <c r="CC12" s="224"/>
      <c r="CD12" s="224"/>
      <c r="CE12" s="224"/>
      <c r="CF12" s="229">
        <f t="shared" si="19"/>
        <v>0</v>
      </c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331"/>
      <c r="DP12" s="232">
        <v>1</v>
      </c>
      <c r="DQ12" s="224">
        <v>47500</v>
      </c>
      <c r="DR12" s="224"/>
      <c r="DS12" s="224"/>
      <c r="DT12" s="224">
        <v>1</v>
      </c>
      <c r="DU12" s="224">
        <v>47500</v>
      </c>
      <c r="DV12" s="226"/>
      <c r="DW12" s="226"/>
      <c r="DX12" s="224"/>
      <c r="DY12" s="224"/>
      <c r="DZ12" s="224"/>
      <c r="EA12" s="224"/>
      <c r="EB12" s="224"/>
      <c r="EC12" s="224"/>
      <c r="ED12" s="224"/>
      <c r="EE12" s="224"/>
      <c r="EF12" s="229">
        <f t="shared" si="20"/>
        <v>1</v>
      </c>
      <c r="EG12" s="229">
        <f t="shared" si="20"/>
        <v>47500</v>
      </c>
      <c r="EH12" s="391"/>
      <c r="EI12" s="391"/>
      <c r="EJ12" s="391">
        <v>1</v>
      </c>
      <c r="EK12" s="391">
        <v>47500</v>
      </c>
      <c r="EL12" s="310"/>
      <c r="EM12" s="309">
        <v>1</v>
      </c>
      <c r="EN12" s="310"/>
      <c r="EO12" s="310"/>
      <c r="EP12" s="310"/>
      <c r="EQ12" s="310"/>
      <c r="ER12" s="310"/>
      <c r="ES12" s="310"/>
      <c r="ET12" s="310"/>
    </row>
    <row r="13" spans="1:150" ht="63.75">
      <c r="A13" s="379">
        <v>6</v>
      </c>
      <c r="B13" s="379" t="s">
        <v>733</v>
      </c>
      <c r="C13" s="379" t="s">
        <v>734</v>
      </c>
      <c r="D13" s="393" t="s">
        <v>663</v>
      </c>
      <c r="E13" s="98">
        <v>25500</v>
      </c>
      <c r="F13" s="98">
        <v>3000</v>
      </c>
      <c r="G13" s="337">
        <f t="shared" si="2"/>
        <v>28500</v>
      </c>
      <c r="H13" s="225">
        <f t="shared" si="0"/>
        <v>224.4375</v>
      </c>
      <c r="I13" s="224">
        <v>20</v>
      </c>
      <c r="J13" s="225">
        <f t="shared" si="1"/>
        <v>1649.4375</v>
      </c>
      <c r="K13" s="394" t="s">
        <v>735</v>
      </c>
      <c r="L13" s="390">
        <f t="shared" si="3"/>
        <v>3591</v>
      </c>
      <c r="M13" s="330">
        <v>16</v>
      </c>
      <c r="N13" s="225">
        <f t="shared" si="4"/>
        <v>26391</v>
      </c>
      <c r="O13" s="226">
        <f t="shared" si="5"/>
        <v>19800</v>
      </c>
      <c r="P13" s="226">
        <f t="shared" si="6"/>
        <v>17100</v>
      </c>
      <c r="Q13" s="226">
        <f t="shared" si="6"/>
        <v>2700</v>
      </c>
      <c r="R13" s="226">
        <f t="shared" si="6"/>
        <v>0</v>
      </c>
      <c r="S13" s="98" t="s">
        <v>736</v>
      </c>
      <c r="T13" s="224"/>
      <c r="U13" s="224"/>
      <c r="V13" s="224"/>
      <c r="W13" s="224"/>
      <c r="X13" s="229">
        <f t="shared" si="7"/>
        <v>0</v>
      </c>
      <c r="Y13" s="396" t="s">
        <v>585</v>
      </c>
      <c r="Z13" s="224">
        <v>1425</v>
      </c>
      <c r="AA13" s="224">
        <v>225</v>
      </c>
      <c r="AB13" s="224"/>
      <c r="AC13" s="229">
        <f t="shared" si="8"/>
        <v>1650</v>
      </c>
      <c r="AD13" s="396" t="s">
        <v>586</v>
      </c>
      <c r="AE13" s="224">
        <v>1425</v>
      </c>
      <c r="AF13" s="224">
        <v>225</v>
      </c>
      <c r="AG13" s="224"/>
      <c r="AH13" s="229">
        <f t="shared" si="9"/>
        <v>1650</v>
      </c>
      <c r="AI13" s="398">
        <v>39697</v>
      </c>
      <c r="AJ13" s="224">
        <v>1425</v>
      </c>
      <c r="AK13" s="224">
        <v>225</v>
      </c>
      <c r="AL13" s="224"/>
      <c r="AM13" s="229">
        <f t="shared" si="10"/>
        <v>1650</v>
      </c>
      <c r="AN13" s="396" t="s">
        <v>547</v>
      </c>
      <c r="AO13" s="224">
        <v>1425</v>
      </c>
      <c r="AP13" s="224">
        <v>225</v>
      </c>
      <c r="AQ13" s="224"/>
      <c r="AR13" s="229">
        <f t="shared" si="11"/>
        <v>1650</v>
      </c>
      <c r="AS13" s="396" t="s">
        <v>547</v>
      </c>
      <c r="AT13" s="224">
        <v>1425</v>
      </c>
      <c r="AU13" s="224">
        <v>225</v>
      </c>
      <c r="AV13" s="224"/>
      <c r="AW13" s="229">
        <f t="shared" si="12"/>
        <v>1650</v>
      </c>
      <c r="AX13" s="398">
        <v>39847</v>
      </c>
      <c r="AY13" s="224">
        <v>1425</v>
      </c>
      <c r="AZ13" s="224">
        <v>225</v>
      </c>
      <c r="BA13" s="224"/>
      <c r="BB13" s="229">
        <f t="shared" si="13"/>
        <v>1650</v>
      </c>
      <c r="BC13" s="224" t="s">
        <v>587</v>
      </c>
      <c r="BD13" s="224">
        <v>1425</v>
      </c>
      <c r="BE13" s="224">
        <v>225</v>
      </c>
      <c r="BF13" s="224"/>
      <c r="BG13" s="229">
        <f t="shared" si="14"/>
        <v>1650</v>
      </c>
      <c r="BH13" s="224" t="s">
        <v>588</v>
      </c>
      <c r="BI13" s="224">
        <v>1425</v>
      </c>
      <c r="BJ13" s="224">
        <v>225</v>
      </c>
      <c r="BK13" s="224"/>
      <c r="BL13" s="229">
        <f t="shared" si="15"/>
        <v>1650</v>
      </c>
      <c r="BM13" s="224" t="s">
        <v>532</v>
      </c>
      <c r="BN13" s="224">
        <v>1425</v>
      </c>
      <c r="BO13" s="224">
        <v>225</v>
      </c>
      <c r="BP13" s="224"/>
      <c r="BQ13" s="229">
        <f t="shared" si="16"/>
        <v>1650</v>
      </c>
      <c r="BR13" s="224" t="s">
        <v>660</v>
      </c>
      <c r="BS13" s="224">
        <v>1425</v>
      </c>
      <c r="BT13" s="224">
        <v>225</v>
      </c>
      <c r="BU13" s="224"/>
      <c r="BV13" s="229">
        <f t="shared" si="17"/>
        <v>1650</v>
      </c>
      <c r="BW13" s="398">
        <v>40337</v>
      </c>
      <c r="BX13" s="224">
        <v>1425</v>
      </c>
      <c r="BY13" s="224">
        <v>225</v>
      </c>
      <c r="BZ13" s="224"/>
      <c r="CA13" s="229">
        <f t="shared" si="18"/>
        <v>1650</v>
      </c>
      <c r="CB13" s="398">
        <v>40249</v>
      </c>
      <c r="CC13" s="224">
        <v>1425</v>
      </c>
      <c r="CD13" s="224">
        <v>225</v>
      </c>
      <c r="CE13" s="224"/>
      <c r="CF13" s="229">
        <f t="shared" si="19"/>
        <v>1650</v>
      </c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331"/>
      <c r="DP13" s="232">
        <v>1</v>
      </c>
      <c r="DQ13" s="224">
        <v>28500</v>
      </c>
      <c r="DR13" s="224"/>
      <c r="DS13" s="224"/>
      <c r="DT13" s="224"/>
      <c r="DU13" s="224"/>
      <c r="DV13" s="226">
        <v>1</v>
      </c>
      <c r="DW13" s="226">
        <v>28500</v>
      </c>
      <c r="DX13" s="224"/>
      <c r="DY13" s="224"/>
      <c r="DZ13" s="224"/>
      <c r="EA13" s="224"/>
      <c r="EB13" s="224"/>
      <c r="EC13" s="224"/>
      <c r="ED13" s="224"/>
      <c r="EE13" s="224"/>
      <c r="EF13" s="229">
        <f t="shared" si="20"/>
        <v>1</v>
      </c>
      <c r="EG13" s="229">
        <f t="shared" si="20"/>
        <v>28500</v>
      </c>
      <c r="EH13" s="391"/>
      <c r="EI13" s="391"/>
      <c r="EJ13" s="391">
        <v>1</v>
      </c>
      <c r="EK13" s="391">
        <v>28500</v>
      </c>
      <c r="EL13" s="310"/>
      <c r="EM13" s="309">
        <v>1</v>
      </c>
      <c r="EN13" s="310"/>
      <c r="EO13" s="310"/>
      <c r="EP13" s="310"/>
      <c r="EQ13" s="310"/>
      <c r="ER13" s="310"/>
      <c r="ES13" s="310"/>
      <c r="ET13" s="310"/>
    </row>
    <row r="14" spans="1:150" ht="51">
      <c r="A14" s="379">
        <v>7</v>
      </c>
      <c r="B14" s="379" t="s">
        <v>737</v>
      </c>
      <c r="C14" s="379" t="s">
        <v>738</v>
      </c>
      <c r="D14" s="393" t="s">
        <v>739</v>
      </c>
      <c r="E14" s="98">
        <v>25500</v>
      </c>
      <c r="F14" s="98">
        <v>3000</v>
      </c>
      <c r="G14" s="337">
        <f t="shared" si="2"/>
        <v>28500</v>
      </c>
      <c r="H14" s="225">
        <f t="shared" si="0"/>
        <v>224.4375</v>
      </c>
      <c r="I14" s="337">
        <v>20</v>
      </c>
      <c r="J14" s="225">
        <f t="shared" si="1"/>
        <v>1649.4375</v>
      </c>
      <c r="K14" s="394" t="s">
        <v>740</v>
      </c>
      <c r="L14" s="390">
        <f t="shared" si="3"/>
        <v>3591</v>
      </c>
      <c r="M14" s="330">
        <v>16</v>
      </c>
      <c r="N14" s="225">
        <f t="shared" si="4"/>
        <v>26391</v>
      </c>
      <c r="O14" s="226">
        <f t="shared" si="5"/>
        <v>11550</v>
      </c>
      <c r="P14" s="226">
        <f t="shared" si="6"/>
        <v>9975</v>
      </c>
      <c r="Q14" s="226">
        <f t="shared" si="6"/>
        <v>1575</v>
      </c>
      <c r="R14" s="226">
        <f t="shared" si="6"/>
        <v>0</v>
      </c>
      <c r="S14" s="395" t="s">
        <v>741</v>
      </c>
      <c r="T14" s="311" t="s">
        <v>585</v>
      </c>
      <c r="U14" s="226">
        <v>1425</v>
      </c>
      <c r="V14" s="226">
        <v>225</v>
      </c>
      <c r="W14" s="226"/>
      <c r="X14" s="229">
        <f t="shared" si="7"/>
        <v>1650</v>
      </c>
      <c r="Y14" s="396" t="s">
        <v>586</v>
      </c>
      <c r="Z14" s="224">
        <v>1425</v>
      </c>
      <c r="AA14" s="224">
        <v>225</v>
      </c>
      <c r="AB14" s="226"/>
      <c r="AC14" s="229">
        <f t="shared" si="8"/>
        <v>1650</v>
      </c>
      <c r="AD14" s="397">
        <v>39697</v>
      </c>
      <c r="AE14" s="224">
        <v>1425</v>
      </c>
      <c r="AF14" s="224">
        <v>225</v>
      </c>
      <c r="AG14" s="254"/>
      <c r="AH14" s="229">
        <f t="shared" si="9"/>
        <v>1650</v>
      </c>
      <c r="AI14" s="399" t="s">
        <v>547</v>
      </c>
      <c r="AJ14" s="254">
        <v>1425</v>
      </c>
      <c r="AK14" s="254">
        <v>225</v>
      </c>
      <c r="AL14" s="254"/>
      <c r="AM14" s="229">
        <f t="shared" si="10"/>
        <v>1650</v>
      </c>
      <c r="AN14" s="399" t="s">
        <v>547</v>
      </c>
      <c r="AO14" s="254">
        <v>1425</v>
      </c>
      <c r="AP14" s="254">
        <v>225</v>
      </c>
      <c r="AQ14" s="254"/>
      <c r="AR14" s="229">
        <f t="shared" si="11"/>
        <v>1650</v>
      </c>
      <c r="AS14" s="254" t="s">
        <v>532</v>
      </c>
      <c r="AT14" s="254">
        <v>1425</v>
      </c>
      <c r="AU14" s="254">
        <v>225</v>
      </c>
      <c r="AV14" s="254"/>
      <c r="AW14" s="229">
        <f t="shared" si="12"/>
        <v>1650</v>
      </c>
      <c r="AX14" s="254" t="s">
        <v>660</v>
      </c>
      <c r="AY14" s="254">
        <v>1425</v>
      </c>
      <c r="AZ14" s="254">
        <v>225</v>
      </c>
      <c r="BA14" s="254"/>
      <c r="BB14" s="229">
        <f t="shared" si="13"/>
        <v>1650</v>
      </c>
      <c r="BC14" s="254"/>
      <c r="BD14" s="254"/>
      <c r="BE14" s="254"/>
      <c r="BF14" s="254"/>
      <c r="BG14" s="229">
        <f t="shared" si="14"/>
        <v>0</v>
      </c>
      <c r="BH14" s="254"/>
      <c r="BI14" s="254"/>
      <c r="BJ14" s="254"/>
      <c r="BK14" s="254"/>
      <c r="BL14" s="229">
        <f t="shared" si="15"/>
        <v>0</v>
      </c>
      <c r="BM14" s="254"/>
      <c r="BN14" s="254"/>
      <c r="BO14" s="254"/>
      <c r="BP14" s="254"/>
      <c r="BQ14" s="229">
        <f t="shared" si="16"/>
        <v>0</v>
      </c>
      <c r="BR14" s="254"/>
      <c r="BS14" s="254"/>
      <c r="BT14" s="254"/>
      <c r="BU14" s="254"/>
      <c r="BV14" s="229">
        <f t="shared" si="17"/>
        <v>0</v>
      </c>
      <c r="BW14" s="254"/>
      <c r="BX14" s="254"/>
      <c r="BY14" s="254"/>
      <c r="BZ14" s="254"/>
      <c r="CA14" s="229">
        <f t="shared" si="18"/>
        <v>0</v>
      </c>
      <c r="CB14" s="254"/>
      <c r="CC14" s="254"/>
      <c r="CD14" s="254"/>
      <c r="CE14" s="254"/>
      <c r="CF14" s="229">
        <f t="shared" si="19"/>
        <v>0</v>
      </c>
      <c r="CG14" s="254"/>
      <c r="CH14" s="254"/>
      <c r="CI14" s="254"/>
      <c r="CJ14" s="254"/>
      <c r="CK14" s="237"/>
      <c r="CL14" s="254"/>
      <c r="CM14" s="254"/>
      <c r="CN14" s="254"/>
      <c r="CO14" s="254"/>
      <c r="CP14" s="237"/>
      <c r="CQ14" s="254"/>
      <c r="CR14" s="254"/>
      <c r="CS14" s="254"/>
      <c r="CT14" s="254"/>
      <c r="CU14" s="237"/>
      <c r="CV14" s="254"/>
      <c r="CW14" s="254"/>
      <c r="CX14" s="254"/>
      <c r="CY14" s="254"/>
      <c r="CZ14" s="237"/>
      <c r="DA14" s="254"/>
      <c r="DB14" s="254"/>
      <c r="DC14" s="254"/>
      <c r="DD14" s="254"/>
      <c r="DE14" s="237"/>
      <c r="DF14" s="254"/>
      <c r="DG14" s="254"/>
      <c r="DH14" s="254"/>
      <c r="DI14" s="254"/>
      <c r="DJ14" s="237"/>
      <c r="DK14" s="254"/>
      <c r="DL14" s="254"/>
      <c r="DM14" s="254"/>
      <c r="DN14" s="254"/>
      <c r="DO14" s="400"/>
      <c r="DP14" s="244">
        <v>1</v>
      </c>
      <c r="DQ14" s="226">
        <v>28500</v>
      </c>
      <c r="DR14" s="254"/>
      <c r="DS14" s="254"/>
      <c r="DT14" s="254"/>
      <c r="DU14" s="254"/>
      <c r="DV14" s="226">
        <v>1</v>
      </c>
      <c r="DW14" s="226">
        <v>28500</v>
      </c>
      <c r="DX14" s="254"/>
      <c r="DY14" s="254"/>
      <c r="DZ14" s="254"/>
      <c r="EA14" s="254"/>
      <c r="EB14" s="254"/>
      <c r="EC14" s="254"/>
      <c r="ED14" s="254"/>
      <c r="EE14" s="254"/>
      <c r="EF14" s="229">
        <f t="shared" si="20"/>
        <v>1</v>
      </c>
      <c r="EG14" s="229">
        <f t="shared" si="20"/>
        <v>28500</v>
      </c>
      <c r="EH14" s="391"/>
      <c r="EI14" s="391"/>
      <c r="EJ14" s="391">
        <v>1</v>
      </c>
      <c r="EK14" s="391">
        <v>28500</v>
      </c>
      <c r="EL14" s="310"/>
      <c r="EM14" s="309">
        <v>1</v>
      </c>
      <c r="EN14" s="310"/>
      <c r="EO14" s="310"/>
      <c r="EP14" s="310"/>
      <c r="EQ14" s="310"/>
      <c r="ER14" s="310"/>
      <c r="ES14" s="310"/>
      <c r="ET14" s="310"/>
    </row>
    <row r="15" spans="1:150">
      <c r="A15" s="327"/>
      <c r="B15" s="222" t="s">
        <v>516</v>
      </c>
      <c r="C15" s="222"/>
      <c r="D15" s="223"/>
      <c r="E15" s="254">
        <f>SUM(E8:E14)</f>
        <v>263500</v>
      </c>
      <c r="F15" s="254">
        <f>SUM(F8:F14)</f>
        <v>31000</v>
      </c>
      <c r="G15" s="254">
        <f>SUM(G8:G14)</f>
        <v>294500</v>
      </c>
      <c r="H15" s="225">
        <f t="shared" si="0"/>
        <v>-14725</v>
      </c>
      <c r="I15" s="254"/>
      <c r="J15" s="254"/>
      <c r="K15" s="254">
        <f t="shared" ref="K15:AP15" si="21">SUM(K8:K14)</f>
        <v>0</v>
      </c>
      <c r="L15" s="253">
        <f t="shared" si="21"/>
        <v>37107</v>
      </c>
      <c r="M15" s="354">
        <f t="shared" si="21"/>
        <v>112</v>
      </c>
      <c r="N15" s="253">
        <f t="shared" si="21"/>
        <v>272707</v>
      </c>
      <c r="O15" s="254">
        <f t="shared" si="21"/>
        <v>167350</v>
      </c>
      <c r="P15" s="254">
        <f t="shared" si="21"/>
        <v>143575</v>
      </c>
      <c r="Q15" s="254">
        <f t="shared" si="21"/>
        <v>23775</v>
      </c>
      <c r="R15" s="254">
        <f t="shared" si="21"/>
        <v>0</v>
      </c>
      <c r="S15" s="254">
        <f t="shared" si="21"/>
        <v>196025</v>
      </c>
      <c r="T15" s="254">
        <f t="shared" si="21"/>
        <v>0</v>
      </c>
      <c r="U15" s="254">
        <f t="shared" si="21"/>
        <v>13300</v>
      </c>
      <c r="V15" s="254">
        <f t="shared" si="21"/>
        <v>2100</v>
      </c>
      <c r="W15" s="254">
        <f t="shared" si="21"/>
        <v>0</v>
      </c>
      <c r="X15" s="254">
        <f t="shared" si="21"/>
        <v>15400</v>
      </c>
      <c r="Y15" s="254">
        <f t="shared" si="21"/>
        <v>0</v>
      </c>
      <c r="Z15" s="254">
        <f t="shared" si="21"/>
        <v>12350</v>
      </c>
      <c r="AA15" s="254">
        <f t="shared" si="21"/>
        <v>1950</v>
      </c>
      <c r="AB15" s="254">
        <f t="shared" si="21"/>
        <v>0</v>
      </c>
      <c r="AC15" s="254">
        <f t="shared" si="21"/>
        <v>14300</v>
      </c>
      <c r="AD15" s="254">
        <f t="shared" si="21"/>
        <v>39697</v>
      </c>
      <c r="AE15" s="254">
        <f t="shared" si="21"/>
        <v>17100</v>
      </c>
      <c r="AF15" s="254">
        <f t="shared" si="21"/>
        <v>2700</v>
      </c>
      <c r="AG15" s="254">
        <f t="shared" si="21"/>
        <v>0</v>
      </c>
      <c r="AH15" s="254">
        <f t="shared" si="21"/>
        <v>19800</v>
      </c>
      <c r="AI15" s="254">
        <f t="shared" si="21"/>
        <v>198485</v>
      </c>
      <c r="AJ15" s="254">
        <f t="shared" si="21"/>
        <v>14475</v>
      </c>
      <c r="AK15" s="254">
        <f t="shared" si="21"/>
        <v>2325</v>
      </c>
      <c r="AL15" s="254">
        <f t="shared" si="21"/>
        <v>0</v>
      </c>
      <c r="AM15" s="254">
        <f t="shared" si="21"/>
        <v>16800</v>
      </c>
      <c r="AN15" s="254">
        <f t="shared" si="21"/>
        <v>0</v>
      </c>
      <c r="AO15" s="254">
        <f t="shared" si="21"/>
        <v>14725</v>
      </c>
      <c r="AP15" s="254">
        <f t="shared" si="21"/>
        <v>3075</v>
      </c>
      <c r="AQ15" s="254">
        <f t="shared" ref="AQ15:BV15" si="22">SUM(AQ8:AQ14)</f>
        <v>0</v>
      </c>
      <c r="AR15" s="254">
        <f t="shared" si="22"/>
        <v>17800</v>
      </c>
      <c r="AS15" s="254">
        <f t="shared" si="22"/>
        <v>0</v>
      </c>
      <c r="AT15" s="254">
        <f t="shared" si="22"/>
        <v>14850</v>
      </c>
      <c r="AU15" s="254">
        <f t="shared" si="22"/>
        <v>2450</v>
      </c>
      <c r="AV15" s="254">
        <f t="shared" si="22"/>
        <v>0</v>
      </c>
      <c r="AW15" s="254">
        <f t="shared" si="22"/>
        <v>17300</v>
      </c>
      <c r="AX15" s="254">
        <f t="shared" si="22"/>
        <v>159388</v>
      </c>
      <c r="AY15" s="254">
        <f t="shared" si="22"/>
        <v>14975</v>
      </c>
      <c r="AZ15" s="254">
        <f t="shared" si="22"/>
        <v>2325</v>
      </c>
      <c r="BA15" s="254">
        <f t="shared" si="22"/>
        <v>0</v>
      </c>
      <c r="BB15" s="254">
        <f t="shared" si="22"/>
        <v>17300</v>
      </c>
      <c r="BC15" s="254">
        <f t="shared" si="22"/>
        <v>40249</v>
      </c>
      <c r="BD15" s="254">
        <f t="shared" si="22"/>
        <v>10925</v>
      </c>
      <c r="BE15" s="254">
        <f t="shared" si="22"/>
        <v>1975</v>
      </c>
      <c r="BF15" s="254">
        <f t="shared" si="22"/>
        <v>0</v>
      </c>
      <c r="BG15" s="254">
        <f t="shared" si="22"/>
        <v>12900</v>
      </c>
      <c r="BH15" s="254">
        <f t="shared" si="22"/>
        <v>0</v>
      </c>
      <c r="BI15" s="254">
        <f t="shared" si="22"/>
        <v>8550</v>
      </c>
      <c r="BJ15" s="254">
        <f t="shared" si="22"/>
        <v>1350</v>
      </c>
      <c r="BK15" s="254">
        <f t="shared" si="22"/>
        <v>0</v>
      </c>
      <c r="BL15" s="254">
        <f t="shared" si="22"/>
        <v>9900</v>
      </c>
      <c r="BM15" s="254">
        <f t="shared" si="22"/>
        <v>0</v>
      </c>
      <c r="BN15" s="254">
        <f t="shared" si="22"/>
        <v>8550</v>
      </c>
      <c r="BO15" s="254">
        <f t="shared" si="22"/>
        <v>1350</v>
      </c>
      <c r="BP15" s="254">
        <f t="shared" si="22"/>
        <v>0</v>
      </c>
      <c r="BQ15" s="254">
        <f t="shared" si="22"/>
        <v>9900</v>
      </c>
      <c r="BR15" s="254">
        <f t="shared" si="22"/>
        <v>40337</v>
      </c>
      <c r="BS15" s="254">
        <f t="shared" si="22"/>
        <v>6175</v>
      </c>
      <c r="BT15" s="254">
        <f t="shared" si="22"/>
        <v>975</v>
      </c>
      <c r="BU15" s="254">
        <f t="shared" si="22"/>
        <v>0</v>
      </c>
      <c r="BV15" s="254">
        <f t="shared" si="22"/>
        <v>7150</v>
      </c>
      <c r="BW15" s="254">
        <f t="shared" ref="BW15:DB15" si="23">SUM(BW8:BW14)</f>
        <v>120923</v>
      </c>
      <c r="BX15" s="254">
        <f t="shared" si="23"/>
        <v>6175</v>
      </c>
      <c r="BY15" s="254">
        <f t="shared" si="23"/>
        <v>975</v>
      </c>
      <c r="BZ15" s="254">
        <f t="shared" si="23"/>
        <v>0</v>
      </c>
      <c r="CA15" s="254">
        <f t="shared" si="23"/>
        <v>7150</v>
      </c>
      <c r="CB15" s="254">
        <f t="shared" si="23"/>
        <v>40249</v>
      </c>
      <c r="CC15" s="254">
        <f t="shared" si="23"/>
        <v>1425</v>
      </c>
      <c r="CD15" s="254">
        <f t="shared" si="23"/>
        <v>225</v>
      </c>
      <c r="CE15" s="254">
        <f t="shared" si="23"/>
        <v>0</v>
      </c>
      <c r="CF15" s="254">
        <f t="shared" si="23"/>
        <v>1650</v>
      </c>
      <c r="CG15" s="254">
        <f t="shared" si="23"/>
        <v>0</v>
      </c>
      <c r="CH15" s="254">
        <f t="shared" si="23"/>
        <v>0</v>
      </c>
      <c r="CI15" s="254">
        <f t="shared" si="23"/>
        <v>0</v>
      </c>
      <c r="CJ15" s="254">
        <f t="shared" si="23"/>
        <v>0</v>
      </c>
      <c r="CK15" s="254">
        <f t="shared" si="23"/>
        <v>0</v>
      </c>
      <c r="CL15" s="254">
        <f t="shared" si="23"/>
        <v>0</v>
      </c>
      <c r="CM15" s="254">
        <f t="shared" si="23"/>
        <v>0</v>
      </c>
      <c r="CN15" s="254">
        <f t="shared" si="23"/>
        <v>0</v>
      </c>
      <c r="CO15" s="254">
        <f t="shared" si="23"/>
        <v>0</v>
      </c>
      <c r="CP15" s="254">
        <f t="shared" si="23"/>
        <v>0</v>
      </c>
      <c r="CQ15" s="254">
        <f t="shared" si="23"/>
        <v>0</v>
      </c>
      <c r="CR15" s="254">
        <f t="shared" si="23"/>
        <v>0</v>
      </c>
      <c r="CS15" s="254">
        <f t="shared" si="23"/>
        <v>0</v>
      </c>
      <c r="CT15" s="254">
        <f t="shared" si="23"/>
        <v>0</v>
      </c>
      <c r="CU15" s="254">
        <f t="shared" si="23"/>
        <v>0</v>
      </c>
      <c r="CV15" s="254">
        <f t="shared" si="23"/>
        <v>0</v>
      </c>
      <c r="CW15" s="254">
        <f t="shared" si="23"/>
        <v>0</v>
      </c>
      <c r="CX15" s="254">
        <f t="shared" si="23"/>
        <v>0</v>
      </c>
      <c r="CY15" s="254">
        <f t="shared" si="23"/>
        <v>0</v>
      </c>
      <c r="CZ15" s="254">
        <f t="shared" si="23"/>
        <v>0</v>
      </c>
      <c r="DA15" s="254">
        <f t="shared" si="23"/>
        <v>0</v>
      </c>
      <c r="DB15" s="254">
        <f t="shared" si="23"/>
        <v>0</v>
      </c>
      <c r="DC15" s="254">
        <f t="shared" ref="DC15:EH15" si="24">SUM(DC8:DC14)</f>
        <v>0</v>
      </c>
      <c r="DD15" s="254">
        <f t="shared" si="24"/>
        <v>0</v>
      </c>
      <c r="DE15" s="254">
        <f t="shared" si="24"/>
        <v>0</v>
      </c>
      <c r="DF15" s="254">
        <f t="shared" si="24"/>
        <v>0</v>
      </c>
      <c r="DG15" s="254">
        <f t="shared" si="24"/>
        <v>0</v>
      </c>
      <c r="DH15" s="254">
        <f t="shared" si="24"/>
        <v>0</v>
      </c>
      <c r="DI15" s="254">
        <f t="shared" si="24"/>
        <v>0</v>
      </c>
      <c r="DJ15" s="254">
        <f t="shared" si="24"/>
        <v>0</v>
      </c>
      <c r="DK15" s="254">
        <f t="shared" si="24"/>
        <v>0</v>
      </c>
      <c r="DL15" s="254">
        <f t="shared" si="24"/>
        <v>0</v>
      </c>
      <c r="DM15" s="254">
        <f t="shared" si="24"/>
        <v>0</v>
      </c>
      <c r="DN15" s="254">
        <f t="shared" si="24"/>
        <v>0</v>
      </c>
      <c r="DO15" s="254">
        <f t="shared" si="24"/>
        <v>0</v>
      </c>
      <c r="DP15" s="254">
        <f t="shared" si="24"/>
        <v>7</v>
      </c>
      <c r="DQ15" s="254">
        <f t="shared" si="24"/>
        <v>294500</v>
      </c>
      <c r="DR15" s="254">
        <f t="shared" si="24"/>
        <v>0</v>
      </c>
      <c r="DS15" s="254">
        <f t="shared" si="24"/>
        <v>0</v>
      </c>
      <c r="DT15" s="254">
        <f t="shared" si="24"/>
        <v>1</v>
      </c>
      <c r="DU15" s="254">
        <f t="shared" si="24"/>
        <v>47500</v>
      </c>
      <c r="DV15" s="254">
        <f t="shared" si="24"/>
        <v>6</v>
      </c>
      <c r="DW15" s="254">
        <f t="shared" si="24"/>
        <v>247000</v>
      </c>
      <c r="DX15" s="254">
        <f t="shared" si="24"/>
        <v>0</v>
      </c>
      <c r="DY15" s="254">
        <f t="shared" si="24"/>
        <v>0</v>
      </c>
      <c r="DZ15" s="254">
        <f t="shared" si="24"/>
        <v>0</v>
      </c>
      <c r="EA15" s="254">
        <f t="shared" si="24"/>
        <v>0</v>
      </c>
      <c r="EB15" s="254">
        <f t="shared" si="24"/>
        <v>0</v>
      </c>
      <c r="EC15" s="254">
        <f t="shared" si="24"/>
        <v>0</v>
      </c>
      <c r="ED15" s="254">
        <f t="shared" si="24"/>
        <v>0</v>
      </c>
      <c r="EE15" s="254">
        <f t="shared" si="24"/>
        <v>0</v>
      </c>
      <c r="EF15" s="254">
        <f t="shared" si="24"/>
        <v>7</v>
      </c>
      <c r="EG15" s="254">
        <f t="shared" si="24"/>
        <v>294500</v>
      </c>
      <c r="EH15" s="254">
        <f t="shared" si="24"/>
        <v>0</v>
      </c>
      <c r="EI15" s="254">
        <f t="shared" ref="EI15:EK15" si="25">SUM(EI8:EI14)</f>
        <v>0</v>
      </c>
      <c r="EJ15" s="254">
        <f t="shared" si="25"/>
        <v>7</v>
      </c>
      <c r="EK15" s="254">
        <f t="shared" si="25"/>
        <v>294500</v>
      </c>
      <c r="EL15" s="310"/>
      <c r="EM15" s="309"/>
      <c r="EN15" s="310"/>
      <c r="EO15" s="310"/>
      <c r="EP15" s="310"/>
      <c r="EQ15" s="310"/>
      <c r="ER15" s="310"/>
      <c r="ES15" s="310"/>
      <c r="ET15" s="310"/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T13"/>
  <sheetViews>
    <sheetView topLeftCell="A9" workbookViewId="0">
      <selection activeCell="G8" sqref="G8:G11"/>
    </sheetView>
  </sheetViews>
  <sheetFormatPr defaultRowHeight="15"/>
  <sheetData>
    <row r="1" spans="1:150" ht="18.75">
      <c r="A1" s="533" t="s">
        <v>482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363"/>
      <c r="M1" s="362"/>
      <c r="N1" s="364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365"/>
      <c r="BC1" s="365"/>
      <c r="BD1" s="365"/>
      <c r="BE1" s="365"/>
      <c r="BF1" s="365"/>
      <c r="BG1" s="365"/>
      <c r="BH1" s="365"/>
      <c r="BI1" s="365"/>
      <c r="BJ1" s="365"/>
      <c r="BK1" s="365"/>
      <c r="BL1" s="365"/>
      <c r="BM1" s="365"/>
      <c r="BN1" s="365"/>
      <c r="BO1" s="365"/>
      <c r="BP1" s="365"/>
      <c r="BQ1" s="365"/>
      <c r="BR1" s="365"/>
      <c r="BS1" s="365"/>
      <c r="BT1" s="365"/>
      <c r="BU1" s="365"/>
      <c r="BV1" s="365"/>
      <c r="BW1" s="365"/>
      <c r="BX1" s="365"/>
      <c r="BY1" s="365"/>
      <c r="BZ1" s="365"/>
      <c r="CA1" s="365"/>
      <c r="CB1" s="365"/>
      <c r="CC1" s="365"/>
      <c r="CD1" s="365"/>
      <c r="CE1" s="365"/>
      <c r="CF1" s="365"/>
      <c r="CG1" s="365"/>
      <c r="CH1" s="365"/>
      <c r="CI1" s="365"/>
      <c r="CJ1" s="365"/>
      <c r="CK1" s="365"/>
      <c r="CL1" s="365"/>
      <c r="CM1" s="365"/>
      <c r="CN1" s="365"/>
      <c r="CO1" s="365"/>
      <c r="CP1" s="365"/>
      <c r="CQ1" s="365"/>
      <c r="CR1" s="365"/>
      <c r="CS1" s="365"/>
      <c r="CT1" s="365"/>
      <c r="CU1" s="365"/>
      <c r="CV1" s="365"/>
      <c r="CW1" s="365"/>
      <c r="CX1" s="365"/>
      <c r="CY1" s="365"/>
      <c r="CZ1" s="365"/>
      <c r="DA1" s="365"/>
      <c r="DB1" s="365"/>
      <c r="DC1" s="365"/>
      <c r="DD1" s="365"/>
      <c r="DE1" s="365"/>
      <c r="DF1" s="365"/>
      <c r="DG1" s="365"/>
      <c r="DH1" s="365"/>
      <c r="DI1" s="365"/>
      <c r="DJ1" s="365"/>
      <c r="DK1" s="365"/>
      <c r="DL1" s="365"/>
      <c r="DM1" s="365"/>
      <c r="DN1" s="365"/>
      <c r="DO1" s="365"/>
      <c r="DP1" s="539" t="s">
        <v>483</v>
      </c>
      <c r="DQ1" s="539"/>
      <c r="DR1" s="539"/>
      <c r="DS1" s="539"/>
      <c r="DT1" s="539"/>
      <c r="DU1" s="539"/>
      <c r="DV1" s="539"/>
      <c r="DW1" s="539"/>
      <c r="DX1" s="539"/>
      <c r="DY1" s="539"/>
      <c r="DZ1" s="539"/>
      <c r="EA1" s="539"/>
      <c r="EB1" s="539"/>
      <c r="EC1" s="539"/>
      <c r="ED1" s="539"/>
      <c r="EE1" s="366"/>
      <c r="EF1" s="366"/>
      <c r="EG1" s="366"/>
      <c r="EH1" s="366"/>
      <c r="EI1" s="366"/>
      <c r="EJ1" s="366"/>
      <c r="EK1" s="366"/>
      <c r="EL1" s="366"/>
      <c r="EM1" s="367"/>
      <c r="EN1" s="366"/>
      <c r="EO1" s="366"/>
      <c r="EP1" s="366"/>
      <c r="EQ1" s="366"/>
      <c r="ER1" s="366"/>
      <c r="ES1" s="366"/>
      <c r="ET1" s="366"/>
    </row>
    <row r="2" spans="1:150" ht="19.5" thickBot="1">
      <c r="A2" s="534" t="s">
        <v>708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363"/>
      <c r="M2" s="363"/>
      <c r="N2" s="368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9"/>
      <c r="AE2" s="363"/>
      <c r="AF2" s="363"/>
      <c r="AG2" s="363"/>
      <c r="AH2" s="363"/>
      <c r="AI2" s="363"/>
      <c r="AJ2" s="363"/>
      <c r="AK2" s="363"/>
      <c r="AL2" s="363"/>
      <c r="AM2" s="363"/>
      <c r="AN2" s="370"/>
      <c r="AO2" s="370"/>
      <c r="AP2" s="370"/>
      <c r="AQ2" s="370"/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F2" s="370"/>
      <c r="BG2" s="370"/>
      <c r="BH2" s="370"/>
      <c r="BI2" s="370"/>
      <c r="BJ2" s="370"/>
      <c r="BK2" s="370"/>
      <c r="BL2" s="370"/>
      <c r="BM2" s="370"/>
      <c r="BN2" s="370"/>
      <c r="BO2" s="370"/>
      <c r="BP2" s="370"/>
      <c r="BQ2" s="370"/>
      <c r="BR2" s="370"/>
      <c r="BS2" s="370"/>
      <c r="BT2" s="370"/>
      <c r="BU2" s="370"/>
      <c r="BV2" s="370"/>
      <c r="BW2" s="370"/>
      <c r="BX2" s="370"/>
      <c r="BY2" s="370"/>
      <c r="BZ2" s="370"/>
      <c r="CA2" s="370"/>
      <c r="CB2" s="370"/>
      <c r="CC2" s="370"/>
      <c r="CD2" s="370"/>
      <c r="CE2" s="370"/>
      <c r="CF2" s="370"/>
      <c r="CG2" s="370"/>
      <c r="CH2" s="370"/>
      <c r="CI2" s="370"/>
      <c r="CJ2" s="370"/>
      <c r="CK2" s="370"/>
      <c r="CL2" s="370"/>
      <c r="CM2" s="370"/>
      <c r="CN2" s="370"/>
      <c r="CO2" s="370"/>
      <c r="CP2" s="370"/>
      <c r="CQ2" s="370"/>
      <c r="CR2" s="370"/>
      <c r="CS2" s="370"/>
      <c r="CT2" s="370"/>
      <c r="CU2" s="370"/>
      <c r="CV2" s="370"/>
      <c r="CW2" s="370"/>
      <c r="CX2" s="370"/>
      <c r="CY2" s="370"/>
      <c r="CZ2" s="370"/>
      <c r="DA2" s="370"/>
      <c r="DB2" s="370"/>
      <c r="DC2" s="370"/>
      <c r="DD2" s="370"/>
      <c r="DE2" s="370"/>
      <c r="DF2" s="370"/>
      <c r="DG2" s="370"/>
      <c r="DH2" s="370"/>
      <c r="DI2" s="370"/>
      <c r="DJ2" s="370"/>
      <c r="DK2" s="370"/>
      <c r="DL2" s="370"/>
      <c r="DM2" s="370"/>
      <c r="DN2" s="370"/>
      <c r="DO2" s="370"/>
      <c r="DP2" s="374"/>
      <c r="DQ2" s="373"/>
      <c r="DR2" s="373"/>
      <c r="DS2" s="373"/>
      <c r="DT2" s="401" t="s">
        <v>548</v>
      </c>
      <c r="DU2" s="401"/>
      <c r="DV2" s="373"/>
      <c r="DW2" s="373"/>
      <c r="DX2" s="373"/>
      <c r="DY2" s="373"/>
      <c r="DZ2" s="373"/>
      <c r="EA2" s="373"/>
      <c r="EB2" s="373"/>
      <c r="EC2" s="373"/>
      <c r="ED2" s="373"/>
      <c r="EE2" s="373"/>
      <c r="EF2" s="373"/>
      <c r="EG2" s="373"/>
      <c r="EH2" s="373"/>
      <c r="EI2" s="373"/>
      <c r="EJ2" s="373"/>
      <c r="EK2" s="373"/>
      <c r="EL2" s="373"/>
      <c r="EM2" s="374"/>
      <c r="EN2" s="373"/>
      <c r="EO2" s="373"/>
      <c r="EP2" s="373"/>
      <c r="EQ2" s="373"/>
      <c r="ER2" s="373"/>
      <c r="ES2" s="373"/>
      <c r="ET2" s="373"/>
    </row>
    <row r="3" spans="1:150" ht="15.75">
      <c r="A3" s="519" t="s">
        <v>485</v>
      </c>
      <c r="B3" s="512" t="s">
        <v>549</v>
      </c>
      <c r="C3" s="512" t="s">
        <v>486</v>
      </c>
      <c r="D3" s="512" t="s">
        <v>487</v>
      </c>
      <c r="E3" s="512" t="s">
        <v>742</v>
      </c>
      <c r="F3" s="512" t="s">
        <v>693</v>
      </c>
      <c r="G3" s="512" t="s">
        <v>694</v>
      </c>
      <c r="H3" s="512" t="s">
        <v>489</v>
      </c>
      <c r="I3" s="482" t="s">
        <v>565</v>
      </c>
      <c r="J3" s="512" t="s">
        <v>490</v>
      </c>
      <c r="K3" s="512" t="s">
        <v>743</v>
      </c>
      <c r="L3" s="512" t="s">
        <v>744</v>
      </c>
      <c r="M3" s="482" t="s">
        <v>493</v>
      </c>
      <c r="N3" s="540" t="s">
        <v>745</v>
      </c>
      <c r="O3" s="536" t="s">
        <v>495</v>
      </c>
      <c r="P3" s="536"/>
      <c r="Q3" s="536"/>
      <c r="R3" s="370"/>
      <c r="S3" s="537" t="s">
        <v>497</v>
      </c>
      <c r="T3" s="537"/>
      <c r="U3" s="537"/>
      <c r="V3" s="537"/>
      <c r="W3" s="537"/>
      <c r="X3" s="537"/>
      <c r="Y3" s="537"/>
      <c r="Z3" s="537"/>
      <c r="AA3" s="537"/>
      <c r="AB3" s="537"/>
      <c r="AC3" s="537"/>
      <c r="AD3" s="537"/>
      <c r="AE3" s="537"/>
      <c r="AF3" s="537"/>
      <c r="AG3" s="537"/>
      <c r="AH3" s="537"/>
      <c r="AI3" s="537"/>
      <c r="AJ3" s="537"/>
      <c r="AK3" s="537"/>
      <c r="AL3" s="537"/>
      <c r="AM3" s="537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3"/>
      <c r="DE3" s="223"/>
      <c r="DF3" s="223"/>
      <c r="DG3" s="223"/>
      <c r="DH3" s="223"/>
      <c r="DI3" s="223"/>
      <c r="DJ3" s="223"/>
      <c r="DK3" s="223"/>
      <c r="DL3" s="223"/>
      <c r="DM3" s="223"/>
      <c r="DN3" s="223"/>
      <c r="DO3" s="375"/>
      <c r="DP3" s="376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310"/>
      <c r="EM3" s="309"/>
      <c r="EN3" s="310"/>
      <c r="EO3" s="310"/>
      <c r="EP3" s="310"/>
      <c r="EQ3" s="310"/>
      <c r="ER3" s="310"/>
      <c r="ES3" s="310"/>
      <c r="ET3" s="310"/>
    </row>
    <row r="4" spans="1:150" ht="26.25" thickBot="1">
      <c r="A4" s="479"/>
      <c r="B4" s="481"/>
      <c r="C4" s="512"/>
      <c r="D4" s="481"/>
      <c r="E4" s="481"/>
      <c r="F4" s="512"/>
      <c r="G4" s="512"/>
      <c r="H4" s="481"/>
      <c r="I4" s="483"/>
      <c r="J4" s="512"/>
      <c r="K4" s="481"/>
      <c r="L4" s="512"/>
      <c r="M4" s="483"/>
      <c r="N4" s="540"/>
      <c r="O4" s="536"/>
      <c r="P4" s="536"/>
      <c r="Q4" s="536"/>
      <c r="R4" s="206"/>
      <c r="S4" s="512" t="s">
        <v>172</v>
      </c>
      <c r="T4" s="512"/>
      <c r="U4" s="512"/>
      <c r="V4" s="512"/>
      <c r="W4" s="512"/>
      <c r="X4" s="512"/>
      <c r="Y4" s="512" t="s">
        <v>394</v>
      </c>
      <c r="Z4" s="512"/>
      <c r="AA4" s="512"/>
      <c r="AB4" s="512"/>
      <c r="AC4" s="512"/>
      <c r="AD4" s="512" t="s">
        <v>498</v>
      </c>
      <c r="AE4" s="512"/>
      <c r="AF4" s="512"/>
      <c r="AG4" s="512"/>
      <c r="AH4" s="512"/>
      <c r="AI4" s="512" t="s">
        <v>499</v>
      </c>
      <c r="AJ4" s="512"/>
      <c r="AK4" s="512"/>
      <c r="AL4" s="512"/>
      <c r="AM4" s="512"/>
      <c r="AN4" s="512" t="s">
        <v>461</v>
      </c>
      <c r="AO4" s="512"/>
      <c r="AP4" s="512"/>
      <c r="AQ4" s="512"/>
      <c r="AR4" s="512"/>
      <c r="AS4" s="512" t="s">
        <v>500</v>
      </c>
      <c r="AT4" s="512"/>
      <c r="AU4" s="512"/>
      <c r="AV4" s="512"/>
      <c r="AW4" s="512"/>
      <c r="AX4" s="512" t="s">
        <v>501</v>
      </c>
      <c r="AY4" s="512"/>
      <c r="AZ4" s="512"/>
      <c r="BA4" s="512"/>
      <c r="BB4" s="512"/>
      <c r="BC4" s="512" t="s">
        <v>502</v>
      </c>
      <c r="BD4" s="512"/>
      <c r="BE4" s="512"/>
      <c r="BF4" s="512"/>
      <c r="BG4" s="512"/>
      <c r="BH4" s="512" t="s">
        <v>503</v>
      </c>
      <c r="BI4" s="512"/>
      <c r="BJ4" s="512"/>
      <c r="BK4" s="512"/>
      <c r="BL4" s="512"/>
      <c r="BM4" s="512" t="s">
        <v>504</v>
      </c>
      <c r="BN4" s="512"/>
      <c r="BO4" s="512"/>
      <c r="BP4" s="512"/>
      <c r="BQ4" s="512"/>
      <c r="BR4" s="512" t="s">
        <v>505</v>
      </c>
      <c r="BS4" s="512"/>
      <c r="BT4" s="512"/>
      <c r="BU4" s="512"/>
      <c r="BV4" s="512"/>
      <c r="BW4" s="512" t="s">
        <v>506</v>
      </c>
      <c r="BX4" s="512"/>
      <c r="BY4" s="512"/>
      <c r="BZ4" s="512"/>
      <c r="CA4" s="512"/>
      <c r="CB4" s="512" t="s">
        <v>507</v>
      </c>
      <c r="CC4" s="512"/>
      <c r="CD4" s="512"/>
      <c r="CE4" s="512"/>
      <c r="CF4" s="512"/>
      <c r="CG4" s="512" t="s">
        <v>508</v>
      </c>
      <c r="CH4" s="512"/>
      <c r="CI4" s="512"/>
      <c r="CJ4" s="512"/>
      <c r="CK4" s="512"/>
      <c r="CL4" s="512" t="s">
        <v>509</v>
      </c>
      <c r="CM4" s="512"/>
      <c r="CN4" s="512"/>
      <c r="CO4" s="512"/>
      <c r="CP4" s="512"/>
      <c r="CQ4" s="512" t="s">
        <v>510</v>
      </c>
      <c r="CR4" s="512"/>
      <c r="CS4" s="512"/>
      <c r="CT4" s="512"/>
      <c r="CU4" s="512"/>
      <c r="CV4" s="512" t="s">
        <v>511</v>
      </c>
      <c r="CW4" s="512"/>
      <c r="CX4" s="512"/>
      <c r="CY4" s="512"/>
      <c r="CZ4" s="512"/>
      <c r="DA4" s="512" t="s">
        <v>512</v>
      </c>
      <c r="DB4" s="512"/>
      <c r="DC4" s="512"/>
      <c r="DD4" s="512"/>
      <c r="DE4" s="512"/>
      <c r="DF4" s="512" t="s">
        <v>513</v>
      </c>
      <c r="DG4" s="512"/>
      <c r="DH4" s="512"/>
      <c r="DI4" s="512"/>
      <c r="DJ4" s="512"/>
      <c r="DK4" s="512" t="s">
        <v>514</v>
      </c>
      <c r="DL4" s="512"/>
      <c r="DM4" s="512"/>
      <c r="DN4" s="512"/>
      <c r="DO4" s="512"/>
      <c r="DP4" s="538" t="s">
        <v>515</v>
      </c>
      <c r="DQ4" s="538"/>
      <c r="DR4" s="538"/>
      <c r="DS4" s="538"/>
      <c r="DT4" s="538" t="s">
        <v>557</v>
      </c>
      <c r="DU4" s="538"/>
      <c r="DV4" s="538"/>
      <c r="DW4" s="538"/>
      <c r="DX4" s="538"/>
      <c r="DY4" s="538"/>
      <c r="DZ4" s="538"/>
      <c r="EA4" s="538"/>
      <c r="EB4" s="538"/>
      <c r="EC4" s="538"/>
      <c r="ED4" s="538"/>
      <c r="EE4" s="538"/>
      <c r="EF4" s="377"/>
      <c r="EG4" s="377"/>
      <c r="EH4" s="377"/>
      <c r="EI4" s="402" t="s">
        <v>711</v>
      </c>
      <c r="EJ4" s="377"/>
      <c r="EK4" s="377" t="s">
        <v>712</v>
      </c>
      <c r="EL4" s="283"/>
      <c r="EM4" s="321" t="s">
        <v>572</v>
      </c>
      <c r="EN4" s="287"/>
      <c r="EO4" s="287"/>
      <c r="EP4" s="287"/>
      <c r="EQ4" s="287"/>
      <c r="ER4" s="287"/>
      <c r="ES4" s="287"/>
      <c r="ET4" s="287"/>
    </row>
    <row r="5" spans="1:150" ht="26.25" thickBot="1">
      <c r="A5" s="479"/>
      <c r="B5" s="481"/>
      <c r="C5" s="512"/>
      <c r="D5" s="481"/>
      <c r="E5" s="481"/>
      <c r="F5" s="512"/>
      <c r="G5" s="512"/>
      <c r="H5" s="481"/>
      <c r="I5" s="484"/>
      <c r="J5" s="512"/>
      <c r="K5" s="481"/>
      <c r="L5" s="512"/>
      <c r="M5" s="483"/>
      <c r="N5" s="540"/>
      <c r="O5" s="205" t="s">
        <v>516</v>
      </c>
      <c r="P5" s="206" t="s">
        <v>517</v>
      </c>
      <c r="Q5" s="206" t="s">
        <v>518</v>
      </c>
      <c r="R5" s="206" t="s">
        <v>693</v>
      </c>
      <c r="S5" s="207" t="s">
        <v>713</v>
      </c>
      <c r="T5" s="207" t="s">
        <v>520</v>
      </c>
      <c r="U5" s="208" t="s">
        <v>568</v>
      </c>
      <c r="V5" s="208" t="s">
        <v>518</v>
      </c>
      <c r="W5" s="208" t="s">
        <v>693</v>
      </c>
      <c r="X5" s="206" t="s">
        <v>516</v>
      </c>
      <c r="Y5" s="207" t="s">
        <v>520</v>
      </c>
      <c r="Z5" s="208" t="s">
        <v>568</v>
      </c>
      <c r="AA5" s="208" t="s">
        <v>518</v>
      </c>
      <c r="AB5" s="208" t="s">
        <v>693</v>
      </c>
      <c r="AC5" s="206" t="s">
        <v>516</v>
      </c>
      <c r="AD5" s="207" t="s">
        <v>520</v>
      </c>
      <c r="AE5" s="208" t="s">
        <v>714</v>
      </c>
      <c r="AF5" s="208" t="s">
        <v>518</v>
      </c>
      <c r="AG5" s="208" t="s">
        <v>693</v>
      </c>
      <c r="AH5" s="206" t="s">
        <v>516</v>
      </c>
      <c r="AI5" s="207" t="s">
        <v>520</v>
      </c>
      <c r="AJ5" s="208" t="s">
        <v>714</v>
      </c>
      <c r="AK5" s="208" t="s">
        <v>518</v>
      </c>
      <c r="AL5" s="208" t="s">
        <v>693</v>
      </c>
      <c r="AM5" s="206" t="s">
        <v>516</v>
      </c>
      <c r="AN5" s="207" t="s">
        <v>520</v>
      </c>
      <c r="AO5" s="208" t="s">
        <v>714</v>
      </c>
      <c r="AP5" s="208" t="s">
        <v>518</v>
      </c>
      <c r="AQ5" s="208" t="s">
        <v>693</v>
      </c>
      <c r="AR5" s="206" t="s">
        <v>516</v>
      </c>
      <c r="AS5" s="207" t="s">
        <v>520</v>
      </c>
      <c r="AT5" s="208" t="s">
        <v>714</v>
      </c>
      <c r="AU5" s="208" t="s">
        <v>518</v>
      </c>
      <c r="AV5" s="208" t="s">
        <v>693</v>
      </c>
      <c r="AW5" s="206" t="s">
        <v>516</v>
      </c>
      <c r="AX5" s="207" t="s">
        <v>520</v>
      </c>
      <c r="AY5" s="208" t="s">
        <v>714</v>
      </c>
      <c r="AZ5" s="208" t="s">
        <v>518</v>
      </c>
      <c r="BA5" s="208" t="s">
        <v>693</v>
      </c>
      <c r="BB5" s="206" t="s">
        <v>516</v>
      </c>
      <c r="BC5" s="207" t="s">
        <v>520</v>
      </c>
      <c r="BD5" s="208" t="s">
        <v>714</v>
      </c>
      <c r="BE5" s="208" t="s">
        <v>518</v>
      </c>
      <c r="BF5" s="208" t="s">
        <v>693</v>
      </c>
      <c r="BG5" s="206" t="s">
        <v>516</v>
      </c>
      <c r="BH5" s="207" t="s">
        <v>520</v>
      </c>
      <c r="BI5" s="208" t="s">
        <v>714</v>
      </c>
      <c r="BJ5" s="208" t="s">
        <v>518</v>
      </c>
      <c r="BK5" s="208" t="s">
        <v>693</v>
      </c>
      <c r="BL5" s="206" t="s">
        <v>516</v>
      </c>
      <c r="BM5" s="207" t="s">
        <v>520</v>
      </c>
      <c r="BN5" s="208" t="s">
        <v>714</v>
      </c>
      <c r="BO5" s="208" t="s">
        <v>518</v>
      </c>
      <c r="BP5" s="208" t="s">
        <v>693</v>
      </c>
      <c r="BQ5" s="206" t="s">
        <v>516</v>
      </c>
      <c r="BR5" s="207" t="s">
        <v>520</v>
      </c>
      <c r="BS5" s="208" t="s">
        <v>714</v>
      </c>
      <c r="BT5" s="208" t="s">
        <v>518</v>
      </c>
      <c r="BU5" s="208" t="s">
        <v>693</v>
      </c>
      <c r="BV5" s="206" t="s">
        <v>516</v>
      </c>
      <c r="BW5" s="207" t="s">
        <v>520</v>
      </c>
      <c r="BX5" s="208" t="s">
        <v>714</v>
      </c>
      <c r="BY5" s="208" t="s">
        <v>518</v>
      </c>
      <c r="BZ5" s="208" t="s">
        <v>693</v>
      </c>
      <c r="CA5" s="206" t="s">
        <v>516</v>
      </c>
      <c r="CB5" s="207" t="s">
        <v>520</v>
      </c>
      <c r="CC5" s="208" t="s">
        <v>714</v>
      </c>
      <c r="CD5" s="208" t="s">
        <v>518</v>
      </c>
      <c r="CE5" s="208" t="s">
        <v>693</v>
      </c>
      <c r="CF5" s="206" t="s">
        <v>516</v>
      </c>
      <c r="CG5" s="207" t="s">
        <v>520</v>
      </c>
      <c r="CH5" s="208" t="s">
        <v>714</v>
      </c>
      <c r="CI5" s="208" t="s">
        <v>518</v>
      </c>
      <c r="CJ5" s="208" t="s">
        <v>693</v>
      </c>
      <c r="CK5" s="206" t="s">
        <v>516</v>
      </c>
      <c r="CL5" s="207" t="s">
        <v>520</v>
      </c>
      <c r="CM5" s="208" t="s">
        <v>714</v>
      </c>
      <c r="CN5" s="208" t="s">
        <v>518</v>
      </c>
      <c r="CO5" s="208" t="s">
        <v>693</v>
      </c>
      <c r="CP5" s="206" t="s">
        <v>516</v>
      </c>
      <c r="CQ5" s="207" t="s">
        <v>520</v>
      </c>
      <c r="CR5" s="208" t="s">
        <v>714</v>
      </c>
      <c r="CS5" s="208" t="s">
        <v>518</v>
      </c>
      <c r="CT5" s="208" t="s">
        <v>693</v>
      </c>
      <c r="CU5" s="206" t="s">
        <v>516</v>
      </c>
      <c r="CV5" s="207" t="s">
        <v>520</v>
      </c>
      <c r="CW5" s="208" t="s">
        <v>714</v>
      </c>
      <c r="CX5" s="208" t="s">
        <v>518</v>
      </c>
      <c r="CY5" s="208" t="s">
        <v>693</v>
      </c>
      <c r="CZ5" s="206" t="s">
        <v>516</v>
      </c>
      <c r="DA5" s="207" t="s">
        <v>520</v>
      </c>
      <c r="DB5" s="208" t="s">
        <v>714</v>
      </c>
      <c r="DC5" s="208" t="s">
        <v>518</v>
      </c>
      <c r="DD5" s="208" t="s">
        <v>693</v>
      </c>
      <c r="DE5" s="206" t="s">
        <v>516</v>
      </c>
      <c r="DF5" s="207" t="s">
        <v>520</v>
      </c>
      <c r="DG5" s="208" t="s">
        <v>714</v>
      </c>
      <c r="DH5" s="208" t="s">
        <v>518</v>
      </c>
      <c r="DI5" s="208" t="s">
        <v>693</v>
      </c>
      <c r="DJ5" s="206" t="s">
        <v>516</v>
      </c>
      <c r="DK5" s="207" t="s">
        <v>520</v>
      </c>
      <c r="DL5" s="208" t="s">
        <v>714</v>
      </c>
      <c r="DM5" s="208" t="s">
        <v>518</v>
      </c>
      <c r="DN5" s="208" t="s">
        <v>693</v>
      </c>
      <c r="DO5" s="210" t="s">
        <v>516</v>
      </c>
      <c r="DP5" s="376" t="s">
        <v>52</v>
      </c>
      <c r="DQ5" s="380" t="s">
        <v>522</v>
      </c>
      <c r="DR5" s="380" t="s">
        <v>67</v>
      </c>
      <c r="DS5" s="380" t="s">
        <v>522</v>
      </c>
      <c r="DT5" s="381" t="s">
        <v>558</v>
      </c>
      <c r="DU5" s="380" t="s">
        <v>522</v>
      </c>
      <c r="DV5" s="381" t="s">
        <v>559</v>
      </c>
      <c r="DW5" s="380" t="s">
        <v>522</v>
      </c>
      <c r="DX5" s="381" t="s">
        <v>560</v>
      </c>
      <c r="DY5" s="380" t="s">
        <v>522</v>
      </c>
      <c r="DZ5" s="381" t="s">
        <v>561</v>
      </c>
      <c r="EA5" s="380" t="s">
        <v>522</v>
      </c>
      <c r="EB5" s="381" t="s">
        <v>562</v>
      </c>
      <c r="EC5" s="380" t="s">
        <v>522</v>
      </c>
      <c r="ED5" s="381" t="s">
        <v>563</v>
      </c>
      <c r="EE5" s="380" t="s">
        <v>522</v>
      </c>
      <c r="EF5" s="382" t="s">
        <v>569</v>
      </c>
      <c r="EG5" s="382" t="s">
        <v>569</v>
      </c>
      <c r="EH5" s="70" t="s">
        <v>706</v>
      </c>
      <c r="EI5" s="70" t="s">
        <v>522</v>
      </c>
      <c r="EJ5" s="70" t="s">
        <v>707</v>
      </c>
      <c r="EK5" s="70" t="s">
        <v>522</v>
      </c>
      <c r="EL5" s="383"/>
      <c r="EM5" s="295" t="s">
        <v>31</v>
      </c>
      <c r="EN5" s="296" t="s">
        <v>573</v>
      </c>
      <c r="EO5" s="296" t="s">
        <v>574</v>
      </c>
      <c r="EP5" s="296" t="s">
        <v>573</v>
      </c>
      <c r="EQ5" s="296" t="s">
        <v>575</v>
      </c>
      <c r="ER5" s="296" t="s">
        <v>573</v>
      </c>
      <c r="ES5" s="296" t="s">
        <v>576</v>
      </c>
      <c r="ET5" s="296" t="s">
        <v>577</v>
      </c>
    </row>
    <row r="6" spans="1:150">
      <c r="A6" s="384">
        <v>1</v>
      </c>
      <c r="B6" s="385">
        <v>2</v>
      </c>
      <c r="C6" s="385"/>
      <c r="D6" s="385">
        <v>3</v>
      </c>
      <c r="E6" s="386">
        <v>4</v>
      </c>
      <c r="F6" s="386">
        <v>5</v>
      </c>
      <c r="G6" s="386">
        <v>6</v>
      </c>
      <c r="H6" s="386">
        <v>5</v>
      </c>
      <c r="I6" s="386"/>
      <c r="J6" s="386">
        <v>6</v>
      </c>
      <c r="K6" s="386">
        <v>7</v>
      </c>
      <c r="L6" s="386"/>
      <c r="M6" s="386"/>
      <c r="N6" s="387">
        <v>9</v>
      </c>
      <c r="O6" s="386">
        <v>10</v>
      </c>
      <c r="P6" s="386"/>
      <c r="Q6" s="386"/>
      <c r="R6" s="386">
        <v>11</v>
      </c>
      <c r="S6" s="386">
        <v>6</v>
      </c>
      <c r="T6" s="386">
        <v>7</v>
      </c>
      <c r="U6" s="386">
        <v>8</v>
      </c>
      <c r="V6" s="386">
        <v>9</v>
      </c>
      <c r="W6" s="386"/>
      <c r="X6" s="386">
        <v>10</v>
      </c>
      <c r="Y6" s="386">
        <v>11</v>
      </c>
      <c r="Z6" s="386">
        <v>12</v>
      </c>
      <c r="AA6" s="386">
        <v>13</v>
      </c>
      <c r="AB6" s="386"/>
      <c r="AC6" s="386">
        <v>14</v>
      </c>
      <c r="AD6" s="386">
        <v>15</v>
      </c>
      <c r="AE6" s="386">
        <v>16</v>
      </c>
      <c r="AF6" s="386">
        <v>17</v>
      </c>
      <c r="AG6" s="386"/>
      <c r="AH6" s="386">
        <v>18</v>
      </c>
      <c r="AI6" s="386">
        <v>19</v>
      </c>
      <c r="AJ6" s="386">
        <v>20</v>
      </c>
      <c r="AK6" s="386">
        <v>21</v>
      </c>
      <c r="AL6" s="386"/>
      <c r="AM6" s="386">
        <v>22</v>
      </c>
      <c r="AN6" s="386">
        <v>19</v>
      </c>
      <c r="AO6" s="386">
        <v>20</v>
      </c>
      <c r="AP6" s="386">
        <v>21</v>
      </c>
      <c r="AQ6" s="386"/>
      <c r="AR6" s="386">
        <v>22</v>
      </c>
      <c r="AS6" s="386">
        <v>19</v>
      </c>
      <c r="AT6" s="386">
        <v>20</v>
      </c>
      <c r="AU6" s="386">
        <v>21</v>
      </c>
      <c r="AV6" s="386"/>
      <c r="AW6" s="386">
        <v>22</v>
      </c>
      <c r="AX6" s="386">
        <v>19</v>
      </c>
      <c r="AY6" s="386">
        <v>20</v>
      </c>
      <c r="AZ6" s="386">
        <v>21</v>
      </c>
      <c r="BA6" s="386"/>
      <c r="BB6" s="386">
        <v>22</v>
      </c>
      <c r="BC6" s="386">
        <v>19</v>
      </c>
      <c r="BD6" s="386">
        <v>20</v>
      </c>
      <c r="BE6" s="386">
        <v>21</v>
      </c>
      <c r="BF6" s="386"/>
      <c r="BG6" s="386">
        <v>22</v>
      </c>
      <c r="BH6" s="386">
        <v>19</v>
      </c>
      <c r="BI6" s="386">
        <v>20</v>
      </c>
      <c r="BJ6" s="386">
        <v>21</v>
      </c>
      <c r="BK6" s="386"/>
      <c r="BL6" s="386">
        <v>22</v>
      </c>
      <c r="BM6" s="386">
        <v>19</v>
      </c>
      <c r="BN6" s="386">
        <v>20</v>
      </c>
      <c r="BO6" s="386">
        <v>21</v>
      </c>
      <c r="BP6" s="386"/>
      <c r="BQ6" s="386">
        <v>22</v>
      </c>
      <c r="BR6" s="386">
        <v>19</v>
      </c>
      <c r="BS6" s="386">
        <v>20</v>
      </c>
      <c r="BT6" s="386">
        <v>21</v>
      </c>
      <c r="BU6" s="386"/>
      <c r="BV6" s="386">
        <v>22</v>
      </c>
      <c r="BW6" s="386">
        <v>19</v>
      </c>
      <c r="BX6" s="386">
        <v>20</v>
      </c>
      <c r="BY6" s="386">
        <v>21</v>
      </c>
      <c r="BZ6" s="386"/>
      <c r="CA6" s="386">
        <v>22</v>
      </c>
      <c r="CB6" s="386">
        <v>19</v>
      </c>
      <c r="CC6" s="386">
        <v>20</v>
      </c>
      <c r="CD6" s="386">
        <v>21</v>
      </c>
      <c r="CE6" s="386"/>
      <c r="CF6" s="386">
        <v>22</v>
      </c>
      <c r="CG6" s="386">
        <v>19</v>
      </c>
      <c r="CH6" s="386">
        <v>20</v>
      </c>
      <c r="CI6" s="386">
        <v>21</v>
      </c>
      <c r="CJ6" s="386"/>
      <c r="CK6" s="386">
        <v>22</v>
      </c>
      <c r="CL6" s="386">
        <v>19</v>
      </c>
      <c r="CM6" s="386">
        <v>20</v>
      </c>
      <c r="CN6" s="386">
        <v>21</v>
      </c>
      <c r="CO6" s="386"/>
      <c r="CP6" s="386">
        <v>22</v>
      </c>
      <c r="CQ6" s="386">
        <v>19</v>
      </c>
      <c r="CR6" s="386">
        <v>20</v>
      </c>
      <c r="CS6" s="386">
        <v>21</v>
      </c>
      <c r="CT6" s="386"/>
      <c r="CU6" s="386">
        <v>22</v>
      </c>
      <c r="CV6" s="386">
        <v>19</v>
      </c>
      <c r="CW6" s="386">
        <v>20</v>
      </c>
      <c r="CX6" s="386">
        <v>21</v>
      </c>
      <c r="CY6" s="386"/>
      <c r="CZ6" s="386">
        <v>22</v>
      </c>
      <c r="DA6" s="386">
        <v>19</v>
      </c>
      <c r="DB6" s="386">
        <v>20</v>
      </c>
      <c r="DC6" s="386">
        <v>21</v>
      </c>
      <c r="DD6" s="386"/>
      <c r="DE6" s="386">
        <v>22</v>
      </c>
      <c r="DF6" s="386">
        <v>19</v>
      </c>
      <c r="DG6" s="386">
        <v>20</v>
      </c>
      <c r="DH6" s="386">
        <v>21</v>
      </c>
      <c r="DI6" s="386"/>
      <c r="DJ6" s="386">
        <v>22</v>
      </c>
      <c r="DK6" s="386">
        <v>19</v>
      </c>
      <c r="DL6" s="386">
        <v>20</v>
      </c>
      <c r="DM6" s="386">
        <v>21</v>
      </c>
      <c r="DN6" s="386"/>
      <c r="DO6" s="388">
        <v>22</v>
      </c>
      <c r="DP6" s="376">
        <v>8</v>
      </c>
      <c r="DQ6" s="389">
        <v>9</v>
      </c>
      <c r="DR6" s="389">
        <v>10</v>
      </c>
      <c r="DS6" s="389">
        <v>11</v>
      </c>
      <c r="DT6" s="389">
        <v>12</v>
      </c>
      <c r="DU6" s="389">
        <v>13</v>
      </c>
      <c r="DV6" s="389">
        <v>14</v>
      </c>
      <c r="DW6" s="389">
        <v>15</v>
      </c>
      <c r="DX6" s="389">
        <v>16</v>
      </c>
      <c r="DY6" s="389">
        <v>17</v>
      </c>
      <c r="DZ6" s="389">
        <v>18</v>
      </c>
      <c r="EA6" s="389">
        <v>19</v>
      </c>
      <c r="EB6" s="389">
        <v>20</v>
      </c>
      <c r="EC6" s="389">
        <v>21</v>
      </c>
      <c r="ED6" s="389">
        <v>22</v>
      </c>
      <c r="EE6" s="389">
        <v>23</v>
      </c>
      <c r="EF6" s="11"/>
      <c r="EG6" s="11"/>
      <c r="EH6" s="11"/>
      <c r="EI6" s="11"/>
      <c r="EJ6" s="11"/>
      <c r="EK6" s="11"/>
      <c r="EL6" s="310"/>
      <c r="EM6" s="309"/>
      <c r="EN6" s="310"/>
      <c r="EO6" s="310"/>
      <c r="EP6" s="310"/>
      <c r="EQ6" s="310"/>
      <c r="ER6" s="310"/>
      <c r="ES6" s="310"/>
      <c r="ET6" s="310"/>
    </row>
    <row r="7" spans="1:150" ht="38.25">
      <c r="A7" s="327"/>
      <c r="B7" s="403" t="s">
        <v>746</v>
      </c>
      <c r="C7" s="403"/>
      <c r="D7" s="404"/>
      <c r="E7" s="224" t="s">
        <v>525</v>
      </c>
      <c r="F7" s="224"/>
      <c r="G7" s="224"/>
      <c r="H7" s="224"/>
      <c r="I7" s="405">
        <f t="shared" ref="I7:I13" si="0">SUM(J7-G7/20)</f>
        <v>0</v>
      </c>
      <c r="J7" s="225">
        <f t="shared" ref="J7:J12" si="1">SUM((G7*6*21)/(8*20*100))+(G7/20)</f>
        <v>0</v>
      </c>
      <c r="K7" s="224"/>
      <c r="L7" s="330" t="s">
        <v>525</v>
      </c>
      <c r="M7" s="405"/>
      <c r="N7" s="225" t="s">
        <v>525</v>
      </c>
      <c r="O7" s="226" t="s">
        <v>525</v>
      </c>
      <c r="P7" s="226"/>
      <c r="Q7" s="226"/>
      <c r="R7" s="225" t="s">
        <v>525</v>
      </c>
      <c r="S7" s="224"/>
      <c r="T7" s="224"/>
      <c r="U7" s="224"/>
      <c r="V7" s="224"/>
      <c r="W7" s="224"/>
      <c r="X7" s="229"/>
      <c r="Y7" s="224"/>
      <c r="Z7" s="224"/>
      <c r="AA7" s="224"/>
      <c r="AB7" s="224"/>
      <c r="AC7" s="229"/>
      <c r="AD7" s="224"/>
      <c r="AE7" s="224"/>
      <c r="AF7" s="224"/>
      <c r="AG7" s="224"/>
      <c r="AH7" s="229"/>
      <c r="AI7" s="224"/>
      <c r="AJ7" s="224"/>
      <c r="AK7" s="224"/>
      <c r="AL7" s="224"/>
      <c r="AM7" s="229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331"/>
      <c r="DP7" s="232"/>
      <c r="DQ7" s="224"/>
      <c r="DR7" s="224"/>
      <c r="DS7" s="224"/>
      <c r="DT7" s="224"/>
      <c r="DU7" s="224"/>
      <c r="DV7" s="226"/>
      <c r="DW7" s="226"/>
      <c r="DX7" s="224"/>
      <c r="DY7" s="224"/>
      <c r="DZ7" s="224"/>
      <c r="EA7" s="224"/>
      <c r="EB7" s="224"/>
      <c r="EC7" s="224"/>
      <c r="ED7" s="224"/>
      <c r="EE7" s="224"/>
      <c r="EF7" s="224"/>
      <c r="EG7" s="224"/>
      <c r="EH7" s="391"/>
      <c r="EI7" s="391"/>
      <c r="EJ7" s="391"/>
      <c r="EK7" s="391"/>
      <c r="EL7" s="310"/>
      <c r="EM7" s="309"/>
      <c r="EN7" s="310"/>
      <c r="EO7" s="310"/>
      <c r="EP7" s="310"/>
      <c r="EQ7" s="310"/>
      <c r="ER7" s="310"/>
      <c r="ES7" s="310"/>
      <c r="ET7" s="310"/>
    </row>
    <row r="8" spans="1:150" ht="94.5">
      <c r="A8" s="406">
        <v>1</v>
      </c>
      <c r="B8" s="407" t="s">
        <v>747</v>
      </c>
      <c r="C8" s="406" t="s">
        <v>748</v>
      </c>
      <c r="D8" s="408" t="s">
        <v>731</v>
      </c>
      <c r="E8" s="409">
        <v>42500</v>
      </c>
      <c r="F8" s="409">
        <v>5000</v>
      </c>
      <c r="G8" s="337">
        <f>SUM(E8:F8)</f>
        <v>47500</v>
      </c>
      <c r="H8" s="224">
        <v>20</v>
      </c>
      <c r="I8" s="405">
        <f t="shared" si="0"/>
        <v>374.0625</v>
      </c>
      <c r="J8" s="225">
        <f t="shared" si="1"/>
        <v>2749.0625</v>
      </c>
      <c r="K8" s="409" t="s">
        <v>749</v>
      </c>
      <c r="L8" s="330">
        <v>11</v>
      </c>
      <c r="M8" s="405">
        <f t="shared" ref="M8:M12" si="2">SUM(L8*I8)</f>
        <v>4114.6875</v>
      </c>
      <c r="N8" s="225">
        <f>SUM(L8*J8)</f>
        <v>30239.6875</v>
      </c>
      <c r="O8" s="226">
        <f>SUM(P8:Q8)</f>
        <v>8250</v>
      </c>
      <c r="P8" s="226">
        <f>SUM(U8,Z8,AE8,AJ8,AO8,AT8,AY8,BD8,BI8,BN8,BS8,BX8,CC8,CH8,CM8,CR8,CW8,DB8,DG8,DL8)</f>
        <v>7125</v>
      </c>
      <c r="Q8" s="226">
        <f>SUM(V8,AA8,AF8,AK8,AP8,AU8,AZ8,BE8,BJ8,BO8,BT8,BY8,CD8,CI8,CN8,CS8,CX8,DC8,DH8,DM8)</f>
        <v>1125</v>
      </c>
      <c r="R8" s="226">
        <f>SUM(W8,AB8,AG8,AL8,AQ8,AV8,BA8,BF8,BK8,BP8,BU8,BZ8,CE8,CJ8,CO8,CT8,CY8,DD8,DI8,DN8)</f>
        <v>0</v>
      </c>
      <c r="S8" s="410" t="s">
        <v>750</v>
      </c>
      <c r="T8" s="396" t="s">
        <v>547</v>
      </c>
      <c r="U8" s="224">
        <v>2375</v>
      </c>
      <c r="V8" s="224">
        <v>375</v>
      </c>
      <c r="W8" s="224"/>
      <c r="X8" s="229">
        <f>SUM(U8:V8)</f>
        <v>2750</v>
      </c>
      <c r="Y8" s="224" t="s">
        <v>587</v>
      </c>
      <c r="Z8" s="224">
        <v>4750</v>
      </c>
      <c r="AA8" s="224">
        <v>750</v>
      </c>
      <c r="AB8" s="224"/>
      <c r="AC8" s="229">
        <f>SUM(Z8:AA8)</f>
        <v>5500</v>
      </c>
      <c r="AD8" s="396"/>
      <c r="AE8" s="224"/>
      <c r="AF8" s="224"/>
      <c r="AG8" s="224"/>
      <c r="AH8" s="229">
        <f>SUM(AE8:AF8)</f>
        <v>0</v>
      </c>
      <c r="AI8" s="224"/>
      <c r="AJ8" s="224"/>
      <c r="AK8" s="224"/>
      <c r="AL8" s="224"/>
      <c r="AM8" s="229">
        <f>SUM(AJ8:AL8)</f>
        <v>0</v>
      </c>
      <c r="AN8" s="224"/>
      <c r="AO8" s="224"/>
      <c r="AP8" s="224"/>
      <c r="AQ8" s="224"/>
      <c r="AR8" s="229">
        <f>SUM(AO8:AQ8)</f>
        <v>0</v>
      </c>
      <c r="AS8" s="224"/>
      <c r="AT8" s="224"/>
      <c r="AU8" s="224"/>
      <c r="AV8" s="224"/>
      <c r="AW8" s="229">
        <f>SUM(AT8:AV8)</f>
        <v>0</v>
      </c>
      <c r="AX8" s="224"/>
      <c r="AY8" s="224"/>
      <c r="AZ8" s="224"/>
      <c r="BA8" s="224"/>
      <c r="BB8" s="229">
        <f>SUM(AY8:BA8)</f>
        <v>0</v>
      </c>
      <c r="BC8" s="224"/>
      <c r="BD8" s="224"/>
      <c r="BE8" s="224"/>
      <c r="BF8" s="224"/>
      <c r="BG8" s="229">
        <f>SUM(BD8:BF8)</f>
        <v>0</v>
      </c>
      <c r="BH8" s="224"/>
      <c r="BI8" s="224"/>
      <c r="BJ8" s="224"/>
      <c r="BK8" s="224"/>
      <c r="BL8" s="229">
        <f>SUM(BI8:BK8)</f>
        <v>0</v>
      </c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331"/>
      <c r="DP8" s="232"/>
      <c r="DQ8" s="224"/>
      <c r="DR8" s="224">
        <v>1</v>
      </c>
      <c r="DS8" s="224">
        <v>47500</v>
      </c>
      <c r="DT8" s="224">
        <v>1</v>
      </c>
      <c r="DU8" s="224">
        <v>47500</v>
      </c>
      <c r="DV8" s="226"/>
      <c r="DW8" s="226"/>
      <c r="DX8" s="224"/>
      <c r="DY8" s="224"/>
      <c r="DZ8" s="224"/>
      <c r="EA8" s="224"/>
      <c r="EB8" s="224"/>
      <c r="EC8" s="224"/>
      <c r="ED8" s="224"/>
      <c r="EE8" s="224"/>
      <c r="EF8" s="229">
        <f>SUM(ED8,EB8,DZ8,DX8,DV8,DT8)</f>
        <v>1</v>
      </c>
      <c r="EG8" s="229">
        <f>SUM(EE8,EC8,EA8,DY8,DW8,DU8)</f>
        <v>47500</v>
      </c>
      <c r="EH8" s="391"/>
      <c r="EI8" s="391"/>
      <c r="EJ8" s="391">
        <v>1</v>
      </c>
      <c r="EK8" s="391">
        <v>47500</v>
      </c>
      <c r="EL8" s="310"/>
      <c r="EM8" s="309">
        <v>1</v>
      </c>
      <c r="EN8" s="310"/>
      <c r="EO8" s="310"/>
      <c r="EP8" s="310"/>
      <c r="EQ8" s="310"/>
      <c r="ER8" s="310"/>
      <c r="ES8" s="310"/>
      <c r="ET8" s="310"/>
    </row>
    <row r="9" spans="1:150" ht="94.5">
      <c r="A9" s="406">
        <v>2</v>
      </c>
      <c r="B9" s="407" t="s">
        <v>751</v>
      </c>
      <c r="C9" s="406" t="s">
        <v>748</v>
      </c>
      <c r="D9" s="408" t="s">
        <v>752</v>
      </c>
      <c r="E9" s="409">
        <v>25500</v>
      </c>
      <c r="F9" s="409">
        <v>3000</v>
      </c>
      <c r="G9" s="337">
        <f>SUM(E9:F9)</f>
        <v>28500</v>
      </c>
      <c r="H9" s="224">
        <v>20</v>
      </c>
      <c r="I9" s="405">
        <f t="shared" si="0"/>
        <v>224.4375</v>
      </c>
      <c r="J9" s="225">
        <f>SUM((G9*6*21)/(8*20*100))+(G9/20)</f>
        <v>1649.4375</v>
      </c>
      <c r="K9" s="409" t="s">
        <v>753</v>
      </c>
      <c r="L9" s="330">
        <v>11</v>
      </c>
      <c r="M9" s="405">
        <f t="shared" si="2"/>
        <v>2468.8125</v>
      </c>
      <c r="N9" s="225">
        <f>SUM(L9*J9)</f>
        <v>18143.8125</v>
      </c>
      <c r="O9" s="226">
        <f>SUM(P9:Q9)</f>
        <v>0</v>
      </c>
      <c r="P9" s="226">
        <f t="shared" ref="P9:R11" si="3">SUM(U9,Z9,AE9,AJ9,AO9,AT9,AY9,BD9,BI9,BN9,BS9,BX9,CC9,CH9,CM9,CR9,CW9,DB9,DG9,DL9)</f>
        <v>0</v>
      </c>
      <c r="Q9" s="226">
        <f t="shared" si="3"/>
        <v>0</v>
      </c>
      <c r="R9" s="226">
        <f t="shared" si="3"/>
        <v>0</v>
      </c>
      <c r="S9" s="410" t="s">
        <v>750</v>
      </c>
      <c r="T9" s="396"/>
      <c r="U9" s="224"/>
      <c r="V9" s="224"/>
      <c r="W9" s="224"/>
      <c r="X9" s="229">
        <f>SUM(U9:V9)</f>
        <v>0</v>
      </c>
      <c r="Y9" s="224"/>
      <c r="Z9" s="224"/>
      <c r="AA9" s="224"/>
      <c r="AB9" s="224"/>
      <c r="AC9" s="229">
        <f>SUM(Z9:AA9)</f>
        <v>0</v>
      </c>
      <c r="AD9" s="396"/>
      <c r="AE9" s="224"/>
      <c r="AF9" s="224"/>
      <c r="AG9" s="224"/>
      <c r="AH9" s="229">
        <f>SUM(AE9:AG9)</f>
        <v>0</v>
      </c>
      <c r="AI9" s="224"/>
      <c r="AJ9" s="224"/>
      <c r="AK9" s="224"/>
      <c r="AL9" s="224"/>
      <c r="AM9" s="229">
        <f>SUM(AJ9:AL9)</f>
        <v>0</v>
      </c>
      <c r="AN9" s="224"/>
      <c r="AO9" s="224"/>
      <c r="AP9" s="224"/>
      <c r="AQ9" s="224"/>
      <c r="AR9" s="229">
        <f>SUM(AO9:AQ9)</f>
        <v>0</v>
      </c>
      <c r="AS9" s="224"/>
      <c r="AT9" s="224"/>
      <c r="AU9" s="224"/>
      <c r="AV9" s="224"/>
      <c r="AW9" s="229">
        <f>SUM(AT9:AV9)</f>
        <v>0</v>
      </c>
      <c r="AX9" s="224"/>
      <c r="AY9" s="224"/>
      <c r="AZ9" s="224"/>
      <c r="BA9" s="224"/>
      <c r="BB9" s="229">
        <f>SUM(AY9:BA9)</f>
        <v>0</v>
      </c>
      <c r="BC9" s="224"/>
      <c r="BD9" s="224"/>
      <c r="BE9" s="224"/>
      <c r="BF9" s="224"/>
      <c r="BG9" s="229">
        <f>SUM(BD9:BF9)</f>
        <v>0</v>
      </c>
      <c r="BH9" s="224"/>
      <c r="BI9" s="224"/>
      <c r="BJ9" s="224"/>
      <c r="BK9" s="224"/>
      <c r="BL9" s="229">
        <f>SUM(BI9:BK9)</f>
        <v>0</v>
      </c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331"/>
      <c r="DP9" s="232"/>
      <c r="DQ9" s="224"/>
      <c r="DR9" s="224">
        <v>1</v>
      </c>
      <c r="DS9" s="224">
        <v>28500</v>
      </c>
      <c r="DT9" s="224" t="s">
        <v>525</v>
      </c>
      <c r="DU9" s="224" t="s">
        <v>525</v>
      </c>
      <c r="DV9" s="226"/>
      <c r="DW9" s="226"/>
      <c r="DX9" s="224">
        <v>1</v>
      </c>
      <c r="DY9" s="224">
        <v>28500</v>
      </c>
      <c r="DZ9" s="224"/>
      <c r="EA9" s="224"/>
      <c r="EB9" s="224"/>
      <c r="EC9" s="224"/>
      <c r="ED9" s="224"/>
      <c r="EE9" s="224"/>
      <c r="EF9" s="229">
        <f t="shared" ref="EF9:EG11" si="4">SUM(ED9,EB9,DZ9,DX9,DV9,DT9)</f>
        <v>1</v>
      </c>
      <c r="EG9" s="229">
        <f t="shared" si="4"/>
        <v>28500</v>
      </c>
      <c r="EH9" s="391"/>
      <c r="EI9" s="391"/>
      <c r="EJ9" s="391">
        <v>1</v>
      </c>
      <c r="EK9" s="391">
        <v>28500</v>
      </c>
      <c r="EL9" s="310"/>
      <c r="EM9" s="309">
        <v>1</v>
      </c>
      <c r="EN9" s="310"/>
      <c r="EO9" s="310"/>
      <c r="EP9" s="310"/>
      <c r="EQ9" s="310"/>
      <c r="ER9" s="310"/>
      <c r="ES9" s="310"/>
      <c r="ET9" s="310"/>
    </row>
    <row r="10" spans="1:150" ht="94.5">
      <c r="A10" s="406">
        <v>3</v>
      </c>
      <c r="B10" s="407" t="s">
        <v>754</v>
      </c>
      <c r="C10" s="406" t="s">
        <v>755</v>
      </c>
      <c r="D10" s="408" t="s">
        <v>756</v>
      </c>
      <c r="E10" s="409">
        <v>42500</v>
      </c>
      <c r="F10" s="409">
        <v>5000</v>
      </c>
      <c r="G10" s="337">
        <f>SUM(E10:F10)</f>
        <v>47500</v>
      </c>
      <c r="H10" s="224">
        <v>20</v>
      </c>
      <c r="I10" s="405">
        <f t="shared" si="0"/>
        <v>374.0625</v>
      </c>
      <c r="J10" s="225">
        <f>SUM((G10*6*21)/(8*20*100))+(G10/20)</f>
        <v>2749.0625</v>
      </c>
      <c r="K10" s="409" t="s">
        <v>757</v>
      </c>
      <c r="L10" s="330">
        <v>11</v>
      </c>
      <c r="M10" s="405">
        <f t="shared" si="2"/>
        <v>4114.6875</v>
      </c>
      <c r="N10" s="225">
        <f>SUM(L10*J10)</f>
        <v>30239.6875</v>
      </c>
      <c r="O10" s="226">
        <f>SUM(P10:Q10)</f>
        <v>24750</v>
      </c>
      <c r="P10" s="226">
        <f t="shared" si="3"/>
        <v>21375</v>
      </c>
      <c r="Q10" s="226">
        <f t="shared" si="3"/>
        <v>3375</v>
      </c>
      <c r="R10" s="226">
        <f t="shared" si="3"/>
        <v>0</v>
      </c>
      <c r="S10" s="410" t="s">
        <v>750</v>
      </c>
      <c r="T10" s="396" t="s">
        <v>547</v>
      </c>
      <c r="U10" s="224">
        <v>2375</v>
      </c>
      <c r="V10" s="224">
        <v>375</v>
      </c>
      <c r="W10" s="224"/>
      <c r="X10" s="229">
        <f>SUM(U10:V10)</f>
        <v>2750</v>
      </c>
      <c r="Y10" s="396" t="s">
        <v>547</v>
      </c>
      <c r="Z10" s="224">
        <v>2375</v>
      </c>
      <c r="AA10" s="224">
        <v>375</v>
      </c>
      <c r="AB10" s="224"/>
      <c r="AC10" s="229">
        <f>SUM(Z10:AA10)</f>
        <v>2750</v>
      </c>
      <c r="AD10" s="397">
        <v>39847</v>
      </c>
      <c r="AE10" s="224">
        <v>2375</v>
      </c>
      <c r="AF10" s="224">
        <v>375</v>
      </c>
      <c r="AG10" s="224"/>
      <c r="AH10" s="229">
        <f>SUM(AE10:AG10)</f>
        <v>2750</v>
      </c>
      <c r="AI10" s="224" t="s">
        <v>604</v>
      </c>
      <c r="AJ10" s="224">
        <v>2375</v>
      </c>
      <c r="AK10" s="224">
        <v>375</v>
      </c>
      <c r="AL10" s="224"/>
      <c r="AM10" s="229">
        <f>SUM(AJ10:AL10)</f>
        <v>2750</v>
      </c>
      <c r="AN10" s="224" t="s">
        <v>588</v>
      </c>
      <c r="AO10" s="224">
        <v>2375</v>
      </c>
      <c r="AP10" s="224">
        <v>375</v>
      </c>
      <c r="AQ10" s="224"/>
      <c r="AR10" s="229">
        <f>SUM(AO10:AQ10)</f>
        <v>2750</v>
      </c>
      <c r="AS10" s="224" t="s">
        <v>532</v>
      </c>
      <c r="AT10" s="224">
        <v>2375</v>
      </c>
      <c r="AU10" s="224">
        <v>375</v>
      </c>
      <c r="AV10" s="224"/>
      <c r="AW10" s="229">
        <f>SUM(AT10:AV10)</f>
        <v>2750</v>
      </c>
      <c r="AX10" s="224" t="s">
        <v>660</v>
      </c>
      <c r="AY10" s="224">
        <v>2375</v>
      </c>
      <c r="AZ10" s="224">
        <v>375</v>
      </c>
      <c r="BA10" s="224"/>
      <c r="BB10" s="229">
        <f>SUM(AY10:BA10)</f>
        <v>2750</v>
      </c>
      <c r="BC10" s="398">
        <v>40337</v>
      </c>
      <c r="BD10" s="224">
        <v>2375</v>
      </c>
      <c r="BE10" s="224">
        <v>375</v>
      </c>
      <c r="BF10" s="224"/>
      <c r="BG10" s="229">
        <f>SUM(BD10:BF10)</f>
        <v>2750</v>
      </c>
      <c r="BH10" s="411">
        <v>40249</v>
      </c>
      <c r="BI10" s="224">
        <v>2375</v>
      </c>
      <c r="BJ10" s="224">
        <v>375</v>
      </c>
      <c r="BK10" s="224"/>
      <c r="BL10" s="229">
        <f>SUM(BI10:BK10)</f>
        <v>2750</v>
      </c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331"/>
      <c r="DP10" s="232">
        <v>1</v>
      </c>
      <c r="DQ10" s="224">
        <v>47500</v>
      </c>
      <c r="DR10" s="224"/>
      <c r="DS10" s="224"/>
      <c r="DT10" s="224"/>
      <c r="DU10" s="224"/>
      <c r="DV10" s="226"/>
      <c r="DW10" s="226"/>
      <c r="DX10" s="224"/>
      <c r="DY10" s="224"/>
      <c r="DZ10" s="224">
        <v>1</v>
      </c>
      <c r="EA10" s="224">
        <v>47500</v>
      </c>
      <c r="EB10" s="224"/>
      <c r="EC10" s="224"/>
      <c r="ED10" s="224"/>
      <c r="EE10" s="224"/>
      <c r="EF10" s="229">
        <f t="shared" si="4"/>
        <v>1</v>
      </c>
      <c r="EG10" s="229">
        <f t="shared" si="4"/>
        <v>47500</v>
      </c>
      <c r="EH10" s="391">
        <v>1</v>
      </c>
      <c r="EI10" s="391">
        <v>47500</v>
      </c>
      <c r="EJ10" s="391" t="s">
        <v>525</v>
      </c>
      <c r="EK10" s="391" t="s">
        <v>525</v>
      </c>
      <c r="EL10" s="310"/>
      <c r="EM10" s="309">
        <v>1</v>
      </c>
      <c r="EN10" s="310"/>
      <c r="EO10" s="310"/>
      <c r="EP10" s="310"/>
      <c r="EQ10" s="310"/>
      <c r="ER10" s="310"/>
      <c r="ES10" s="310"/>
      <c r="ET10" s="310"/>
    </row>
    <row r="11" spans="1:150" ht="94.5">
      <c r="A11" s="406">
        <v>4</v>
      </c>
      <c r="B11" s="407" t="s">
        <v>758</v>
      </c>
      <c r="C11" s="406" t="s">
        <v>759</v>
      </c>
      <c r="D11" s="408" t="s">
        <v>663</v>
      </c>
      <c r="E11" s="409">
        <v>29750</v>
      </c>
      <c r="F11" s="409">
        <v>3500</v>
      </c>
      <c r="G11" s="337">
        <f>SUM(E11:F11)</f>
        <v>33250</v>
      </c>
      <c r="H11" s="224">
        <v>20</v>
      </c>
      <c r="I11" s="405">
        <f t="shared" si="0"/>
        <v>261.84375</v>
      </c>
      <c r="J11" s="225">
        <f>SUM((G11*6*21)/(8*20*100))+(G11/20)</f>
        <v>1924.34375</v>
      </c>
      <c r="K11" s="409" t="s">
        <v>760</v>
      </c>
      <c r="L11" s="330">
        <v>11</v>
      </c>
      <c r="M11" s="405">
        <f t="shared" si="2"/>
        <v>2880.28125</v>
      </c>
      <c r="N11" s="225">
        <f>SUM(L11*J11)</f>
        <v>21167.78125</v>
      </c>
      <c r="O11" s="226">
        <f>SUM(P11:Q11)</f>
        <v>5775</v>
      </c>
      <c r="P11" s="226">
        <f t="shared" si="3"/>
        <v>4989</v>
      </c>
      <c r="Q11" s="226">
        <f t="shared" si="3"/>
        <v>786</v>
      </c>
      <c r="R11" s="226">
        <f t="shared" si="3"/>
        <v>0</v>
      </c>
      <c r="S11" s="410" t="s">
        <v>761</v>
      </c>
      <c r="T11" s="396" t="s">
        <v>547</v>
      </c>
      <c r="U11" s="224">
        <v>3326</v>
      </c>
      <c r="V11" s="224">
        <v>524</v>
      </c>
      <c r="W11" s="224"/>
      <c r="X11" s="229">
        <f>SUM(U11:V11)</f>
        <v>3850</v>
      </c>
      <c r="Y11" s="224" t="s">
        <v>604</v>
      </c>
      <c r="Z11" s="224">
        <v>1663</v>
      </c>
      <c r="AA11" s="224">
        <v>262</v>
      </c>
      <c r="AB11" s="224"/>
      <c r="AC11" s="229">
        <f>SUM(Z11:AA11)</f>
        <v>1925</v>
      </c>
      <c r="AD11" s="396"/>
      <c r="AE11" s="224"/>
      <c r="AF11" s="224"/>
      <c r="AG11" s="224"/>
      <c r="AH11" s="229">
        <f>SUM(AE11:AG11)</f>
        <v>0</v>
      </c>
      <c r="AI11" s="224"/>
      <c r="AJ11" s="224"/>
      <c r="AK11" s="224"/>
      <c r="AL11" s="224"/>
      <c r="AM11" s="229">
        <f>SUM(AJ11:AL11)</f>
        <v>0</v>
      </c>
      <c r="AN11" s="224"/>
      <c r="AO11" s="224"/>
      <c r="AP11" s="224"/>
      <c r="AQ11" s="224"/>
      <c r="AR11" s="229">
        <f>SUM(AO11:AQ11)</f>
        <v>0</v>
      </c>
      <c r="AS11" s="224"/>
      <c r="AT11" s="224"/>
      <c r="AU11" s="224"/>
      <c r="AV11" s="224"/>
      <c r="AW11" s="229">
        <f>SUM(AT11:AV11)</f>
        <v>0</v>
      </c>
      <c r="AX11" s="224"/>
      <c r="AY11" s="224"/>
      <c r="AZ11" s="224"/>
      <c r="BA11" s="224"/>
      <c r="BB11" s="229">
        <f>SUM(AY11:BA11)</f>
        <v>0</v>
      </c>
      <c r="BC11" s="224"/>
      <c r="BD11" s="224"/>
      <c r="BE11" s="224"/>
      <c r="BF11" s="224"/>
      <c r="BG11" s="229">
        <f>SUM(BD11:BF11)</f>
        <v>0</v>
      </c>
      <c r="BH11" s="224"/>
      <c r="BI11" s="224"/>
      <c r="BJ11" s="224"/>
      <c r="BK11" s="224"/>
      <c r="BL11" s="229">
        <f>SUM(BI11:BK11)</f>
        <v>0</v>
      </c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331"/>
      <c r="DP11" s="232"/>
      <c r="DQ11" s="224"/>
      <c r="DR11" s="224">
        <v>1</v>
      </c>
      <c r="DS11" s="224">
        <v>33250</v>
      </c>
      <c r="DT11" s="224"/>
      <c r="DU11" s="224"/>
      <c r="DV11" s="226">
        <v>1</v>
      </c>
      <c r="DW11" s="226">
        <v>33250</v>
      </c>
      <c r="DX11" s="224"/>
      <c r="DY11" s="224"/>
      <c r="DZ11" s="224"/>
      <c r="EA11" s="224"/>
      <c r="EB11" s="224"/>
      <c r="EC11" s="224"/>
      <c r="ED11" s="224"/>
      <c r="EE11" s="224"/>
      <c r="EF11" s="229">
        <f t="shared" si="4"/>
        <v>1</v>
      </c>
      <c r="EG11" s="229">
        <f t="shared" si="4"/>
        <v>33250</v>
      </c>
      <c r="EH11" s="391">
        <v>1</v>
      </c>
      <c r="EI11" s="391">
        <v>33250</v>
      </c>
      <c r="EJ11" s="391"/>
      <c r="EK11" s="391"/>
      <c r="EL11" s="310"/>
      <c r="EM11" s="309">
        <v>1</v>
      </c>
      <c r="EN11" s="310"/>
      <c r="EO11" s="310"/>
      <c r="EP11" s="310"/>
      <c r="EQ11" s="310"/>
      <c r="ER11" s="310"/>
      <c r="ES11" s="310"/>
      <c r="ET11" s="310"/>
    </row>
    <row r="12" spans="1:150">
      <c r="A12" s="379"/>
      <c r="B12" s="283"/>
      <c r="C12" s="379"/>
      <c r="D12" s="393"/>
      <c r="E12" s="98"/>
      <c r="F12" s="98"/>
      <c r="G12" s="337">
        <f>SUM(E12:F12)</f>
        <v>0</v>
      </c>
      <c r="H12" s="337"/>
      <c r="I12" s="405">
        <f t="shared" si="0"/>
        <v>0</v>
      </c>
      <c r="J12" s="225">
        <f t="shared" si="1"/>
        <v>0</v>
      </c>
      <c r="K12" s="394"/>
      <c r="L12" s="330"/>
      <c r="M12" s="405">
        <f t="shared" si="2"/>
        <v>0</v>
      </c>
      <c r="N12" s="225">
        <f>SUM(L12*J12)</f>
        <v>0</v>
      </c>
      <c r="O12" s="226">
        <f>SUM(P12:Q12)</f>
        <v>0</v>
      </c>
      <c r="P12" s="226">
        <f>SUM(U12,Z12,AE12,AJ12,AO12,AT12,AY12,BD12,BI12,BN12,BS12,BX12,CC12,CH12,CM12,CR12,CW12,DB12,DG12,DL12)</f>
        <v>0</v>
      </c>
      <c r="Q12" s="226">
        <f>SUM(V12,AA12,AF12,AK12,AP12,AU12,AZ12,BE12,BJ12,BO12,BT12,BY12,CD12,CI12,CN12,CS12,CX12,DC12,DH12,DM12)</f>
        <v>0</v>
      </c>
      <c r="R12" s="226">
        <f>SUM(W12,AB12,AG12,AL12,AQ12,AV12,BA12,BF12,BK12,BP12,BU12,BZ12,CE12,CJ12,CO12,CT12,CY12,DD12,DI12,DN12)</f>
        <v>0</v>
      </c>
      <c r="S12" s="395"/>
      <c r="T12" s="311"/>
      <c r="U12" s="226"/>
      <c r="V12" s="226"/>
      <c r="W12" s="226"/>
      <c r="X12" s="229">
        <f>SUM(U12:V12)</f>
        <v>0</v>
      </c>
      <c r="Y12" s="311"/>
      <c r="Z12" s="226"/>
      <c r="AA12" s="226"/>
      <c r="AB12" s="226"/>
      <c r="AC12" s="229">
        <f>SUM(Z12:AA12)</f>
        <v>0</v>
      </c>
      <c r="AD12" s="396"/>
      <c r="AE12" s="224"/>
      <c r="AF12" s="224"/>
      <c r="AG12" s="254"/>
      <c r="AH12" s="229">
        <f>SUM(AE12:AF12)</f>
        <v>0</v>
      </c>
      <c r="AI12" s="254"/>
      <c r="AJ12" s="254"/>
      <c r="AK12" s="254"/>
      <c r="AL12" s="254"/>
      <c r="AM12" s="237"/>
      <c r="AN12" s="254"/>
      <c r="AO12" s="254"/>
      <c r="AP12" s="254"/>
      <c r="AQ12" s="254"/>
      <c r="AR12" s="237"/>
      <c r="AS12" s="254"/>
      <c r="AT12" s="254"/>
      <c r="AU12" s="254"/>
      <c r="AV12" s="254"/>
      <c r="AW12" s="237"/>
      <c r="AX12" s="254"/>
      <c r="AY12" s="254"/>
      <c r="AZ12" s="254"/>
      <c r="BA12" s="254"/>
      <c r="BB12" s="237"/>
      <c r="BC12" s="254"/>
      <c r="BD12" s="254"/>
      <c r="BE12" s="254"/>
      <c r="BF12" s="254"/>
      <c r="BG12" s="237"/>
      <c r="BH12" s="254"/>
      <c r="BI12" s="254"/>
      <c r="BJ12" s="254"/>
      <c r="BK12" s="254"/>
      <c r="BL12" s="237"/>
      <c r="BM12" s="254"/>
      <c r="BN12" s="254"/>
      <c r="BO12" s="254"/>
      <c r="BP12" s="254"/>
      <c r="BQ12" s="237"/>
      <c r="BR12" s="254"/>
      <c r="BS12" s="254"/>
      <c r="BT12" s="254"/>
      <c r="BU12" s="254"/>
      <c r="BV12" s="237"/>
      <c r="BW12" s="254"/>
      <c r="BX12" s="254"/>
      <c r="BY12" s="254"/>
      <c r="BZ12" s="254"/>
      <c r="CA12" s="237"/>
      <c r="CB12" s="254"/>
      <c r="CC12" s="254"/>
      <c r="CD12" s="254"/>
      <c r="CE12" s="254"/>
      <c r="CF12" s="237"/>
      <c r="CG12" s="254"/>
      <c r="CH12" s="254"/>
      <c r="CI12" s="254"/>
      <c r="CJ12" s="254"/>
      <c r="CK12" s="237"/>
      <c r="CL12" s="254"/>
      <c r="CM12" s="254"/>
      <c r="CN12" s="254"/>
      <c r="CO12" s="254"/>
      <c r="CP12" s="237"/>
      <c r="CQ12" s="254"/>
      <c r="CR12" s="254"/>
      <c r="CS12" s="254"/>
      <c r="CT12" s="254"/>
      <c r="CU12" s="237"/>
      <c r="CV12" s="254"/>
      <c r="CW12" s="254"/>
      <c r="CX12" s="254"/>
      <c r="CY12" s="254"/>
      <c r="CZ12" s="237"/>
      <c r="DA12" s="254"/>
      <c r="DB12" s="254"/>
      <c r="DC12" s="254"/>
      <c r="DD12" s="254"/>
      <c r="DE12" s="237"/>
      <c r="DF12" s="254"/>
      <c r="DG12" s="254"/>
      <c r="DH12" s="254"/>
      <c r="DI12" s="254"/>
      <c r="DJ12" s="237"/>
      <c r="DK12" s="254"/>
      <c r="DL12" s="254"/>
      <c r="DM12" s="254"/>
      <c r="DN12" s="254"/>
      <c r="DO12" s="400"/>
      <c r="DP12" s="244"/>
      <c r="DQ12" s="226"/>
      <c r="DR12" s="254"/>
      <c r="DS12" s="254"/>
      <c r="DT12" s="254"/>
      <c r="DU12" s="254"/>
      <c r="DV12" s="226"/>
      <c r="DW12" s="226"/>
      <c r="DX12" s="254"/>
      <c r="DY12" s="254"/>
      <c r="DZ12" s="254"/>
      <c r="EA12" s="254"/>
      <c r="EB12" s="254"/>
      <c r="EC12" s="254"/>
      <c r="ED12" s="254"/>
      <c r="EE12" s="254"/>
      <c r="EF12" s="229">
        <f>SUM(ED12,EB12,DZ12,DX12,DV12,DT12)</f>
        <v>0</v>
      </c>
      <c r="EG12" s="229">
        <f>SUM(EE12,EC12,EA12,DY12,DW12,DU12)</f>
        <v>0</v>
      </c>
      <c r="EH12" s="391"/>
      <c r="EI12" s="391"/>
      <c r="EJ12" s="391"/>
      <c r="EK12" s="391"/>
      <c r="EL12" s="310"/>
      <c r="EM12" s="309"/>
      <c r="EN12" s="310"/>
      <c r="EO12" s="310"/>
      <c r="EP12" s="310"/>
      <c r="EQ12" s="310"/>
      <c r="ER12" s="310"/>
      <c r="ES12" s="310"/>
      <c r="ET12" s="310"/>
    </row>
    <row r="13" spans="1:150">
      <c r="A13" s="327"/>
      <c r="B13" s="403" t="s">
        <v>516</v>
      </c>
      <c r="C13" s="403"/>
      <c r="D13" s="404"/>
      <c r="E13" s="254">
        <f>SUM(E8:E12)</f>
        <v>140250</v>
      </c>
      <c r="F13" s="254">
        <f>SUM(F8:F12)</f>
        <v>16500</v>
      </c>
      <c r="G13" s="254">
        <f>SUM(G8:G12)</f>
        <v>156750</v>
      </c>
      <c r="H13" s="254"/>
      <c r="I13" s="405">
        <f t="shared" si="0"/>
        <v>-7837.5</v>
      </c>
      <c r="J13" s="254"/>
      <c r="K13" s="254">
        <f t="shared" ref="K13:BV13" si="5">SUM(K8:K12)</f>
        <v>0</v>
      </c>
      <c r="L13" s="354">
        <f t="shared" si="5"/>
        <v>44</v>
      </c>
      <c r="M13" s="253">
        <f t="shared" si="5"/>
        <v>13578.46875</v>
      </c>
      <c r="N13" s="253">
        <f t="shared" si="5"/>
        <v>99790.96875</v>
      </c>
      <c r="O13" s="254">
        <f t="shared" si="5"/>
        <v>38775</v>
      </c>
      <c r="P13" s="254">
        <f t="shared" si="5"/>
        <v>33489</v>
      </c>
      <c r="Q13" s="254">
        <f t="shared" si="5"/>
        <v>5286</v>
      </c>
      <c r="R13" s="254">
        <f t="shared" si="5"/>
        <v>0</v>
      </c>
      <c r="S13" s="254">
        <f t="shared" si="5"/>
        <v>0</v>
      </c>
      <c r="T13" s="254">
        <f t="shared" si="5"/>
        <v>0</v>
      </c>
      <c r="U13" s="254">
        <f t="shared" si="5"/>
        <v>8076</v>
      </c>
      <c r="V13" s="254">
        <f t="shared" si="5"/>
        <v>1274</v>
      </c>
      <c r="W13" s="254">
        <f t="shared" si="5"/>
        <v>0</v>
      </c>
      <c r="X13" s="254">
        <f t="shared" si="5"/>
        <v>9350</v>
      </c>
      <c r="Y13" s="254">
        <f t="shared" si="5"/>
        <v>0</v>
      </c>
      <c r="Z13" s="254">
        <f t="shared" si="5"/>
        <v>8788</v>
      </c>
      <c r="AA13" s="254">
        <f t="shared" si="5"/>
        <v>1387</v>
      </c>
      <c r="AB13" s="254">
        <f t="shared" si="5"/>
        <v>0</v>
      </c>
      <c r="AC13" s="254">
        <f t="shared" si="5"/>
        <v>10175</v>
      </c>
      <c r="AD13" s="254">
        <f t="shared" si="5"/>
        <v>39847</v>
      </c>
      <c r="AE13" s="254">
        <f t="shared" si="5"/>
        <v>2375</v>
      </c>
      <c r="AF13" s="254">
        <f t="shared" si="5"/>
        <v>375</v>
      </c>
      <c r="AG13" s="254">
        <f t="shared" si="5"/>
        <v>0</v>
      </c>
      <c r="AH13" s="254">
        <f t="shared" si="5"/>
        <v>2750</v>
      </c>
      <c r="AI13" s="254">
        <f t="shared" si="5"/>
        <v>0</v>
      </c>
      <c r="AJ13" s="254">
        <f t="shared" si="5"/>
        <v>2375</v>
      </c>
      <c r="AK13" s="254">
        <f t="shared" si="5"/>
        <v>375</v>
      </c>
      <c r="AL13" s="254">
        <f t="shared" si="5"/>
        <v>0</v>
      </c>
      <c r="AM13" s="254">
        <f t="shared" si="5"/>
        <v>2750</v>
      </c>
      <c r="AN13" s="254">
        <f t="shared" si="5"/>
        <v>0</v>
      </c>
      <c r="AO13" s="254">
        <f t="shared" si="5"/>
        <v>2375</v>
      </c>
      <c r="AP13" s="254">
        <f t="shared" si="5"/>
        <v>375</v>
      </c>
      <c r="AQ13" s="254">
        <f t="shared" si="5"/>
        <v>0</v>
      </c>
      <c r="AR13" s="254">
        <f t="shared" si="5"/>
        <v>2750</v>
      </c>
      <c r="AS13" s="254">
        <f t="shared" si="5"/>
        <v>0</v>
      </c>
      <c r="AT13" s="254">
        <f t="shared" si="5"/>
        <v>2375</v>
      </c>
      <c r="AU13" s="254">
        <f t="shared" si="5"/>
        <v>375</v>
      </c>
      <c r="AV13" s="254">
        <f t="shared" si="5"/>
        <v>0</v>
      </c>
      <c r="AW13" s="254">
        <f t="shared" si="5"/>
        <v>2750</v>
      </c>
      <c r="AX13" s="254">
        <f t="shared" si="5"/>
        <v>0</v>
      </c>
      <c r="AY13" s="254">
        <f t="shared" si="5"/>
        <v>2375</v>
      </c>
      <c r="AZ13" s="254">
        <f t="shared" si="5"/>
        <v>375</v>
      </c>
      <c r="BA13" s="254">
        <f t="shared" si="5"/>
        <v>0</v>
      </c>
      <c r="BB13" s="254">
        <f t="shared" si="5"/>
        <v>2750</v>
      </c>
      <c r="BC13" s="254">
        <f t="shared" si="5"/>
        <v>40337</v>
      </c>
      <c r="BD13" s="254">
        <f t="shared" si="5"/>
        <v>2375</v>
      </c>
      <c r="BE13" s="254">
        <f t="shared" si="5"/>
        <v>375</v>
      </c>
      <c r="BF13" s="254">
        <f t="shared" si="5"/>
        <v>0</v>
      </c>
      <c r="BG13" s="254">
        <f t="shared" si="5"/>
        <v>2750</v>
      </c>
      <c r="BH13" s="254">
        <f t="shared" si="5"/>
        <v>40249</v>
      </c>
      <c r="BI13" s="254">
        <f t="shared" si="5"/>
        <v>2375</v>
      </c>
      <c r="BJ13" s="254">
        <f t="shared" si="5"/>
        <v>375</v>
      </c>
      <c r="BK13" s="254">
        <f t="shared" si="5"/>
        <v>0</v>
      </c>
      <c r="BL13" s="254">
        <f t="shared" si="5"/>
        <v>2750</v>
      </c>
      <c r="BM13" s="254">
        <f t="shared" si="5"/>
        <v>0</v>
      </c>
      <c r="BN13" s="254">
        <f t="shared" si="5"/>
        <v>0</v>
      </c>
      <c r="BO13" s="254">
        <f t="shared" si="5"/>
        <v>0</v>
      </c>
      <c r="BP13" s="254">
        <f t="shared" si="5"/>
        <v>0</v>
      </c>
      <c r="BQ13" s="254">
        <f t="shared" si="5"/>
        <v>0</v>
      </c>
      <c r="BR13" s="254">
        <f t="shared" si="5"/>
        <v>0</v>
      </c>
      <c r="BS13" s="254">
        <f t="shared" si="5"/>
        <v>0</v>
      </c>
      <c r="BT13" s="254">
        <f t="shared" si="5"/>
        <v>0</v>
      </c>
      <c r="BU13" s="254">
        <f t="shared" si="5"/>
        <v>0</v>
      </c>
      <c r="BV13" s="254">
        <f t="shared" si="5"/>
        <v>0</v>
      </c>
      <c r="BW13" s="254">
        <f t="shared" ref="BW13:EH13" si="6">SUM(BW8:BW12)</f>
        <v>0</v>
      </c>
      <c r="BX13" s="254">
        <f t="shared" si="6"/>
        <v>0</v>
      </c>
      <c r="BY13" s="254">
        <f t="shared" si="6"/>
        <v>0</v>
      </c>
      <c r="BZ13" s="254">
        <f t="shared" si="6"/>
        <v>0</v>
      </c>
      <c r="CA13" s="254">
        <f t="shared" si="6"/>
        <v>0</v>
      </c>
      <c r="CB13" s="254">
        <f t="shared" si="6"/>
        <v>0</v>
      </c>
      <c r="CC13" s="254">
        <f t="shared" si="6"/>
        <v>0</v>
      </c>
      <c r="CD13" s="254">
        <f t="shared" si="6"/>
        <v>0</v>
      </c>
      <c r="CE13" s="254">
        <f t="shared" si="6"/>
        <v>0</v>
      </c>
      <c r="CF13" s="254">
        <f t="shared" si="6"/>
        <v>0</v>
      </c>
      <c r="CG13" s="254">
        <f t="shared" si="6"/>
        <v>0</v>
      </c>
      <c r="CH13" s="254">
        <f t="shared" si="6"/>
        <v>0</v>
      </c>
      <c r="CI13" s="254">
        <f t="shared" si="6"/>
        <v>0</v>
      </c>
      <c r="CJ13" s="254">
        <f t="shared" si="6"/>
        <v>0</v>
      </c>
      <c r="CK13" s="254">
        <f t="shared" si="6"/>
        <v>0</v>
      </c>
      <c r="CL13" s="254">
        <f t="shared" si="6"/>
        <v>0</v>
      </c>
      <c r="CM13" s="254">
        <f t="shared" si="6"/>
        <v>0</v>
      </c>
      <c r="CN13" s="254">
        <f t="shared" si="6"/>
        <v>0</v>
      </c>
      <c r="CO13" s="254">
        <f t="shared" si="6"/>
        <v>0</v>
      </c>
      <c r="CP13" s="254">
        <f t="shared" si="6"/>
        <v>0</v>
      </c>
      <c r="CQ13" s="254">
        <f t="shared" si="6"/>
        <v>0</v>
      </c>
      <c r="CR13" s="254">
        <f t="shared" si="6"/>
        <v>0</v>
      </c>
      <c r="CS13" s="254">
        <f t="shared" si="6"/>
        <v>0</v>
      </c>
      <c r="CT13" s="254">
        <f t="shared" si="6"/>
        <v>0</v>
      </c>
      <c r="CU13" s="254">
        <f t="shared" si="6"/>
        <v>0</v>
      </c>
      <c r="CV13" s="254">
        <f t="shared" si="6"/>
        <v>0</v>
      </c>
      <c r="CW13" s="254">
        <f t="shared" si="6"/>
        <v>0</v>
      </c>
      <c r="CX13" s="254">
        <f t="shared" si="6"/>
        <v>0</v>
      </c>
      <c r="CY13" s="254">
        <f t="shared" si="6"/>
        <v>0</v>
      </c>
      <c r="CZ13" s="254">
        <f t="shared" si="6"/>
        <v>0</v>
      </c>
      <c r="DA13" s="254">
        <f t="shared" si="6"/>
        <v>0</v>
      </c>
      <c r="DB13" s="254">
        <f t="shared" si="6"/>
        <v>0</v>
      </c>
      <c r="DC13" s="254">
        <f t="shared" si="6"/>
        <v>0</v>
      </c>
      <c r="DD13" s="254">
        <f t="shared" si="6"/>
        <v>0</v>
      </c>
      <c r="DE13" s="254">
        <f t="shared" si="6"/>
        <v>0</v>
      </c>
      <c r="DF13" s="254">
        <f t="shared" si="6"/>
        <v>0</v>
      </c>
      <c r="DG13" s="254">
        <f t="shared" si="6"/>
        <v>0</v>
      </c>
      <c r="DH13" s="254">
        <f t="shared" si="6"/>
        <v>0</v>
      </c>
      <c r="DI13" s="254">
        <f t="shared" si="6"/>
        <v>0</v>
      </c>
      <c r="DJ13" s="254">
        <f t="shared" si="6"/>
        <v>0</v>
      </c>
      <c r="DK13" s="254">
        <f t="shared" si="6"/>
        <v>0</v>
      </c>
      <c r="DL13" s="254">
        <f t="shared" si="6"/>
        <v>0</v>
      </c>
      <c r="DM13" s="254">
        <f t="shared" si="6"/>
        <v>0</v>
      </c>
      <c r="DN13" s="254">
        <f t="shared" si="6"/>
        <v>0</v>
      </c>
      <c r="DO13" s="254">
        <f t="shared" si="6"/>
        <v>0</v>
      </c>
      <c r="DP13" s="254">
        <f t="shared" si="6"/>
        <v>1</v>
      </c>
      <c r="DQ13" s="254">
        <f t="shared" si="6"/>
        <v>47500</v>
      </c>
      <c r="DR13" s="254">
        <f t="shared" si="6"/>
        <v>3</v>
      </c>
      <c r="DS13" s="254">
        <f t="shared" si="6"/>
        <v>109250</v>
      </c>
      <c r="DT13" s="254">
        <f t="shared" si="6"/>
        <v>1</v>
      </c>
      <c r="DU13" s="254">
        <f t="shared" si="6"/>
        <v>47500</v>
      </c>
      <c r="DV13" s="254">
        <f t="shared" si="6"/>
        <v>1</v>
      </c>
      <c r="DW13" s="254">
        <f t="shared" si="6"/>
        <v>33250</v>
      </c>
      <c r="DX13" s="254">
        <f t="shared" si="6"/>
        <v>1</v>
      </c>
      <c r="DY13" s="254">
        <f t="shared" si="6"/>
        <v>28500</v>
      </c>
      <c r="DZ13" s="254">
        <f t="shared" si="6"/>
        <v>1</v>
      </c>
      <c r="EA13" s="254">
        <f t="shared" si="6"/>
        <v>47500</v>
      </c>
      <c r="EB13" s="254">
        <f t="shared" si="6"/>
        <v>0</v>
      </c>
      <c r="EC13" s="254">
        <f t="shared" si="6"/>
        <v>0</v>
      </c>
      <c r="ED13" s="254">
        <f t="shared" si="6"/>
        <v>0</v>
      </c>
      <c r="EE13" s="254">
        <f t="shared" si="6"/>
        <v>0</v>
      </c>
      <c r="EF13" s="254">
        <f>SUM(EF8:EF12)</f>
        <v>4</v>
      </c>
      <c r="EG13" s="254">
        <f t="shared" si="6"/>
        <v>156750</v>
      </c>
      <c r="EH13" s="254">
        <f t="shared" si="6"/>
        <v>2</v>
      </c>
      <c r="EI13" s="254">
        <f t="shared" ref="EI13" si="7">SUM(EI8:EI12)</f>
        <v>80750</v>
      </c>
      <c r="EJ13" s="254">
        <f>SUM(EJ8:EJ12)</f>
        <v>2</v>
      </c>
      <c r="EK13" s="254">
        <f>SUM(EK8:EK12)</f>
        <v>76000</v>
      </c>
      <c r="EL13" s="310"/>
      <c r="EM13" s="309"/>
      <c r="EN13" s="310"/>
      <c r="EO13" s="310"/>
      <c r="EP13" s="310"/>
      <c r="EQ13" s="310"/>
      <c r="ER13" s="310"/>
      <c r="ES13" s="310"/>
      <c r="ET13" s="310"/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T8"/>
  <sheetViews>
    <sheetView workbookViewId="0">
      <selection activeCell="G15" sqref="G15"/>
    </sheetView>
  </sheetViews>
  <sheetFormatPr defaultRowHeight="15"/>
  <sheetData>
    <row r="1" spans="1:150" ht="18">
      <c r="A1" s="539" t="s">
        <v>482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412"/>
      <c r="M1" s="413"/>
      <c r="N1" s="414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/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/>
      <c r="CB1" s="366"/>
      <c r="CC1" s="366"/>
      <c r="CD1" s="366"/>
      <c r="CE1" s="366"/>
      <c r="CF1" s="366"/>
      <c r="CG1" s="366"/>
      <c r="CH1" s="366"/>
      <c r="CI1" s="366"/>
      <c r="CJ1" s="366"/>
      <c r="CK1" s="366"/>
      <c r="CL1" s="366"/>
      <c r="CM1" s="366"/>
      <c r="CN1" s="366"/>
      <c r="CO1" s="366"/>
      <c r="CP1" s="366"/>
      <c r="CQ1" s="366"/>
      <c r="CR1" s="366"/>
      <c r="CS1" s="366"/>
      <c r="CT1" s="366"/>
      <c r="CU1" s="366"/>
      <c r="CV1" s="366"/>
      <c r="CW1" s="366"/>
      <c r="CX1" s="366"/>
      <c r="CY1" s="366"/>
      <c r="CZ1" s="366"/>
      <c r="DA1" s="366"/>
      <c r="DB1" s="366"/>
      <c r="DC1" s="366"/>
      <c r="DD1" s="366"/>
      <c r="DE1" s="366"/>
      <c r="DF1" s="366"/>
      <c r="DG1" s="366"/>
      <c r="DH1" s="366"/>
      <c r="DI1" s="366"/>
      <c r="DJ1" s="366"/>
      <c r="DK1" s="366"/>
      <c r="DL1" s="366"/>
      <c r="DM1" s="366"/>
      <c r="DN1" s="366"/>
      <c r="DO1" s="366"/>
      <c r="DP1" s="539" t="s">
        <v>483</v>
      </c>
      <c r="DQ1" s="539"/>
      <c r="DR1" s="539"/>
      <c r="DS1" s="539"/>
      <c r="DT1" s="539"/>
      <c r="DU1" s="539"/>
      <c r="DV1" s="539"/>
      <c r="DW1" s="539"/>
      <c r="DX1" s="539"/>
      <c r="DY1" s="539"/>
      <c r="DZ1" s="539"/>
      <c r="EA1" s="539"/>
      <c r="EB1" s="539"/>
      <c r="EC1" s="539"/>
      <c r="ED1" s="539"/>
      <c r="EE1" s="366"/>
      <c r="EF1" s="366"/>
      <c r="EG1" s="366"/>
      <c r="EH1" s="366"/>
      <c r="EI1" s="366"/>
      <c r="EJ1" s="366"/>
      <c r="EK1" s="366"/>
      <c r="EL1" s="366"/>
      <c r="EM1" s="367"/>
      <c r="EN1" s="366"/>
      <c r="EO1" s="366"/>
      <c r="EP1" s="366"/>
      <c r="EQ1" s="366"/>
      <c r="ER1" s="366"/>
      <c r="ES1" s="366"/>
      <c r="ET1" s="366"/>
    </row>
    <row r="2" spans="1:150" ht="18">
      <c r="A2" s="544" t="s">
        <v>708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412"/>
      <c r="M2" s="412"/>
      <c r="N2" s="415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6"/>
      <c r="AE2" s="412"/>
      <c r="AF2" s="412"/>
      <c r="AG2" s="412"/>
      <c r="AH2" s="412"/>
      <c r="AI2" s="412"/>
      <c r="AJ2" s="412"/>
      <c r="AK2" s="412"/>
      <c r="AL2" s="412"/>
      <c r="AM2" s="412"/>
      <c r="AN2" s="373"/>
      <c r="AO2" s="373"/>
      <c r="AP2" s="373"/>
      <c r="AQ2" s="373"/>
      <c r="AR2" s="373"/>
      <c r="AS2" s="373"/>
      <c r="AT2" s="373"/>
      <c r="AU2" s="373"/>
      <c r="AV2" s="373"/>
      <c r="AW2" s="373"/>
      <c r="AX2" s="373"/>
      <c r="AY2" s="373"/>
      <c r="AZ2" s="373"/>
      <c r="BA2" s="373"/>
      <c r="BB2" s="373"/>
      <c r="BC2" s="373"/>
      <c r="BD2" s="373"/>
      <c r="BE2" s="373"/>
      <c r="BF2" s="373"/>
      <c r="BG2" s="373"/>
      <c r="BH2" s="373"/>
      <c r="BI2" s="373"/>
      <c r="BJ2" s="373"/>
      <c r="BK2" s="373"/>
      <c r="BL2" s="373"/>
      <c r="BM2" s="373"/>
      <c r="BN2" s="373"/>
      <c r="BO2" s="373"/>
      <c r="BP2" s="373"/>
      <c r="BQ2" s="373"/>
      <c r="BR2" s="373"/>
      <c r="BS2" s="373"/>
      <c r="BT2" s="373"/>
      <c r="BU2" s="373"/>
      <c r="BV2" s="373"/>
      <c r="BW2" s="373"/>
      <c r="BX2" s="373"/>
      <c r="BY2" s="373"/>
      <c r="BZ2" s="373"/>
      <c r="CA2" s="373"/>
      <c r="CB2" s="373"/>
      <c r="CC2" s="373"/>
      <c r="CD2" s="373"/>
      <c r="CE2" s="373"/>
      <c r="CF2" s="373"/>
      <c r="CG2" s="373"/>
      <c r="CH2" s="373"/>
      <c r="CI2" s="373"/>
      <c r="CJ2" s="373"/>
      <c r="CK2" s="373"/>
      <c r="CL2" s="373"/>
      <c r="CM2" s="373"/>
      <c r="CN2" s="373"/>
      <c r="CO2" s="373"/>
      <c r="CP2" s="373"/>
      <c r="CQ2" s="373"/>
      <c r="CR2" s="373"/>
      <c r="CS2" s="373"/>
      <c r="CT2" s="373"/>
      <c r="CU2" s="373"/>
      <c r="CV2" s="373"/>
      <c r="CW2" s="373"/>
      <c r="CX2" s="373"/>
      <c r="CY2" s="373"/>
      <c r="CZ2" s="373"/>
      <c r="DA2" s="373"/>
      <c r="DB2" s="373"/>
      <c r="DC2" s="373"/>
      <c r="DD2" s="373"/>
      <c r="DE2" s="373"/>
      <c r="DF2" s="373"/>
      <c r="DG2" s="373"/>
      <c r="DH2" s="373"/>
      <c r="DI2" s="373"/>
      <c r="DJ2" s="373"/>
      <c r="DK2" s="373"/>
      <c r="DL2" s="373"/>
      <c r="DM2" s="373"/>
      <c r="DN2" s="373"/>
      <c r="DO2" s="373"/>
      <c r="DP2" s="374"/>
      <c r="DQ2" s="373"/>
      <c r="DR2" s="373"/>
      <c r="DS2" s="373"/>
      <c r="DT2" s="401" t="s">
        <v>548</v>
      </c>
      <c r="DU2" s="401"/>
      <c r="DV2" s="373"/>
      <c r="DW2" s="373"/>
      <c r="DX2" s="373"/>
      <c r="DY2" s="373"/>
      <c r="DZ2" s="373"/>
      <c r="EA2" s="373"/>
      <c r="EB2" s="373"/>
      <c r="EC2" s="373"/>
      <c r="ED2" s="373"/>
      <c r="EE2" s="373"/>
      <c r="EF2" s="373"/>
      <c r="EG2" s="373"/>
      <c r="EH2" s="373"/>
      <c r="EI2" s="373"/>
      <c r="EJ2" s="373"/>
      <c r="EK2" s="373"/>
      <c r="EL2" s="373"/>
      <c r="EM2" s="374"/>
      <c r="EN2" s="373"/>
      <c r="EO2" s="373"/>
      <c r="EP2" s="373"/>
      <c r="EQ2" s="373"/>
      <c r="ER2" s="373"/>
      <c r="ES2" s="373"/>
      <c r="ET2" s="373"/>
    </row>
    <row r="3" spans="1:150" ht="15.75">
      <c r="A3" s="545" t="s">
        <v>485</v>
      </c>
      <c r="B3" s="547" t="s">
        <v>549</v>
      </c>
      <c r="C3" s="547" t="s">
        <v>486</v>
      </c>
      <c r="D3" s="547" t="s">
        <v>487</v>
      </c>
      <c r="E3" s="547" t="s">
        <v>762</v>
      </c>
      <c r="F3" s="547" t="s">
        <v>693</v>
      </c>
      <c r="G3" s="547" t="s">
        <v>694</v>
      </c>
      <c r="H3" s="547" t="s">
        <v>489</v>
      </c>
      <c r="I3" s="541" t="s">
        <v>763</v>
      </c>
      <c r="J3" s="547" t="s">
        <v>490</v>
      </c>
      <c r="K3" s="550" t="s">
        <v>764</v>
      </c>
      <c r="L3" s="547" t="s">
        <v>765</v>
      </c>
      <c r="M3" s="541" t="s">
        <v>766</v>
      </c>
      <c r="N3" s="551" t="s">
        <v>767</v>
      </c>
      <c r="O3" s="552" t="s">
        <v>495</v>
      </c>
      <c r="P3" s="552"/>
      <c r="Q3" s="552"/>
      <c r="R3" s="310"/>
      <c r="S3" s="553" t="s">
        <v>497</v>
      </c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3"/>
      <c r="AH3" s="553"/>
      <c r="AI3" s="553"/>
      <c r="AJ3" s="553"/>
      <c r="AK3" s="553"/>
      <c r="AL3" s="553"/>
      <c r="AM3" s="553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417"/>
      <c r="DP3" s="376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310"/>
      <c r="EM3" s="309"/>
      <c r="EN3" s="310"/>
      <c r="EO3" s="310"/>
      <c r="EP3" s="310"/>
      <c r="EQ3" s="310"/>
      <c r="ER3" s="310"/>
      <c r="ES3" s="310"/>
      <c r="ET3" s="310"/>
    </row>
    <row r="4" spans="1:150" ht="26.25" thickBot="1">
      <c r="A4" s="546"/>
      <c r="B4" s="548"/>
      <c r="C4" s="547"/>
      <c r="D4" s="548"/>
      <c r="E4" s="549"/>
      <c r="F4" s="547"/>
      <c r="G4" s="547"/>
      <c r="H4" s="549"/>
      <c r="I4" s="542"/>
      <c r="J4" s="547"/>
      <c r="K4" s="549"/>
      <c r="L4" s="547"/>
      <c r="M4" s="542"/>
      <c r="N4" s="551"/>
      <c r="O4" s="552"/>
      <c r="P4" s="552"/>
      <c r="Q4" s="552"/>
      <c r="R4" s="419"/>
      <c r="S4" s="550" t="s">
        <v>172</v>
      </c>
      <c r="T4" s="550"/>
      <c r="U4" s="550"/>
      <c r="V4" s="550"/>
      <c r="W4" s="550"/>
      <c r="X4" s="550"/>
      <c r="Y4" s="550" t="s">
        <v>394</v>
      </c>
      <c r="Z4" s="550"/>
      <c r="AA4" s="550"/>
      <c r="AB4" s="550"/>
      <c r="AC4" s="550"/>
      <c r="AD4" s="550" t="s">
        <v>498</v>
      </c>
      <c r="AE4" s="550"/>
      <c r="AF4" s="550"/>
      <c r="AG4" s="550"/>
      <c r="AH4" s="550"/>
      <c r="AI4" s="550" t="s">
        <v>499</v>
      </c>
      <c r="AJ4" s="550"/>
      <c r="AK4" s="550"/>
      <c r="AL4" s="550"/>
      <c r="AM4" s="550"/>
      <c r="AN4" s="550" t="s">
        <v>461</v>
      </c>
      <c r="AO4" s="550"/>
      <c r="AP4" s="550"/>
      <c r="AQ4" s="550"/>
      <c r="AR4" s="550"/>
      <c r="AS4" s="550" t="s">
        <v>500</v>
      </c>
      <c r="AT4" s="550"/>
      <c r="AU4" s="550"/>
      <c r="AV4" s="550"/>
      <c r="AW4" s="550"/>
      <c r="AX4" s="550" t="s">
        <v>501</v>
      </c>
      <c r="AY4" s="550"/>
      <c r="AZ4" s="550"/>
      <c r="BA4" s="550"/>
      <c r="BB4" s="550"/>
      <c r="BC4" s="550" t="s">
        <v>502</v>
      </c>
      <c r="BD4" s="550"/>
      <c r="BE4" s="550"/>
      <c r="BF4" s="550"/>
      <c r="BG4" s="550"/>
      <c r="BH4" s="550" t="s">
        <v>503</v>
      </c>
      <c r="BI4" s="550"/>
      <c r="BJ4" s="550"/>
      <c r="BK4" s="550"/>
      <c r="BL4" s="550"/>
      <c r="BM4" s="550" t="s">
        <v>504</v>
      </c>
      <c r="BN4" s="550"/>
      <c r="BO4" s="550"/>
      <c r="BP4" s="550"/>
      <c r="BQ4" s="550"/>
      <c r="BR4" s="550" t="s">
        <v>505</v>
      </c>
      <c r="BS4" s="550"/>
      <c r="BT4" s="550"/>
      <c r="BU4" s="550"/>
      <c r="BV4" s="550"/>
      <c r="BW4" s="550" t="s">
        <v>506</v>
      </c>
      <c r="BX4" s="550"/>
      <c r="BY4" s="550"/>
      <c r="BZ4" s="550"/>
      <c r="CA4" s="550"/>
      <c r="CB4" s="550" t="s">
        <v>507</v>
      </c>
      <c r="CC4" s="550"/>
      <c r="CD4" s="550"/>
      <c r="CE4" s="550"/>
      <c r="CF4" s="550"/>
      <c r="CG4" s="550" t="s">
        <v>508</v>
      </c>
      <c r="CH4" s="550"/>
      <c r="CI4" s="550"/>
      <c r="CJ4" s="550"/>
      <c r="CK4" s="550"/>
      <c r="CL4" s="550" t="s">
        <v>509</v>
      </c>
      <c r="CM4" s="550"/>
      <c r="CN4" s="550"/>
      <c r="CO4" s="550"/>
      <c r="CP4" s="550"/>
      <c r="CQ4" s="550" t="s">
        <v>510</v>
      </c>
      <c r="CR4" s="550"/>
      <c r="CS4" s="550"/>
      <c r="CT4" s="550"/>
      <c r="CU4" s="550"/>
      <c r="CV4" s="550" t="s">
        <v>511</v>
      </c>
      <c r="CW4" s="550"/>
      <c r="CX4" s="550"/>
      <c r="CY4" s="550"/>
      <c r="CZ4" s="550"/>
      <c r="DA4" s="550" t="s">
        <v>512</v>
      </c>
      <c r="DB4" s="550"/>
      <c r="DC4" s="550"/>
      <c r="DD4" s="550"/>
      <c r="DE4" s="550"/>
      <c r="DF4" s="550" t="s">
        <v>513</v>
      </c>
      <c r="DG4" s="550"/>
      <c r="DH4" s="550"/>
      <c r="DI4" s="550"/>
      <c r="DJ4" s="550"/>
      <c r="DK4" s="550" t="s">
        <v>514</v>
      </c>
      <c r="DL4" s="550"/>
      <c r="DM4" s="550"/>
      <c r="DN4" s="550"/>
      <c r="DO4" s="550"/>
      <c r="DP4" s="538" t="s">
        <v>515</v>
      </c>
      <c r="DQ4" s="538"/>
      <c r="DR4" s="538"/>
      <c r="DS4" s="538"/>
      <c r="DT4" s="538" t="s">
        <v>557</v>
      </c>
      <c r="DU4" s="538"/>
      <c r="DV4" s="538"/>
      <c r="DW4" s="538"/>
      <c r="DX4" s="538"/>
      <c r="DY4" s="538"/>
      <c r="DZ4" s="538"/>
      <c r="EA4" s="538"/>
      <c r="EB4" s="538"/>
      <c r="EC4" s="538"/>
      <c r="ED4" s="538"/>
      <c r="EE4" s="538"/>
      <c r="EF4" s="377"/>
      <c r="EG4" s="377"/>
      <c r="EH4" s="377"/>
      <c r="EI4" s="402" t="s">
        <v>711</v>
      </c>
      <c r="EJ4" s="377"/>
      <c r="EK4" s="377" t="s">
        <v>712</v>
      </c>
      <c r="EL4" s="283"/>
      <c r="EM4" s="321" t="s">
        <v>572</v>
      </c>
      <c r="EN4" s="287"/>
      <c r="EO4" s="287"/>
      <c r="EP4" s="287"/>
      <c r="EQ4" s="287"/>
      <c r="ER4" s="287"/>
      <c r="ES4" s="287"/>
      <c r="ET4" s="287"/>
    </row>
    <row r="5" spans="1:150" ht="26.25" thickBot="1">
      <c r="A5" s="546"/>
      <c r="B5" s="548"/>
      <c r="C5" s="547"/>
      <c r="D5" s="548"/>
      <c r="E5" s="549"/>
      <c r="F5" s="547"/>
      <c r="G5" s="547"/>
      <c r="H5" s="549"/>
      <c r="I5" s="543"/>
      <c r="J5" s="547"/>
      <c r="K5" s="549"/>
      <c r="L5" s="547"/>
      <c r="M5" s="543"/>
      <c r="N5" s="551"/>
      <c r="O5" s="420" t="s">
        <v>516</v>
      </c>
      <c r="P5" s="419" t="s">
        <v>517</v>
      </c>
      <c r="Q5" s="419" t="s">
        <v>518</v>
      </c>
      <c r="R5" s="419" t="s">
        <v>693</v>
      </c>
      <c r="S5" s="421" t="s">
        <v>713</v>
      </c>
      <c r="T5" s="421" t="s">
        <v>520</v>
      </c>
      <c r="U5" s="422" t="s">
        <v>568</v>
      </c>
      <c r="V5" s="422" t="s">
        <v>518</v>
      </c>
      <c r="W5" s="422" t="s">
        <v>693</v>
      </c>
      <c r="X5" s="419" t="s">
        <v>516</v>
      </c>
      <c r="Y5" s="421" t="s">
        <v>520</v>
      </c>
      <c r="Z5" s="422" t="s">
        <v>568</v>
      </c>
      <c r="AA5" s="422" t="s">
        <v>518</v>
      </c>
      <c r="AB5" s="422" t="s">
        <v>693</v>
      </c>
      <c r="AC5" s="419" t="s">
        <v>516</v>
      </c>
      <c r="AD5" s="421" t="s">
        <v>520</v>
      </c>
      <c r="AE5" s="422" t="s">
        <v>714</v>
      </c>
      <c r="AF5" s="422" t="s">
        <v>518</v>
      </c>
      <c r="AG5" s="422" t="s">
        <v>693</v>
      </c>
      <c r="AH5" s="419" t="s">
        <v>516</v>
      </c>
      <c r="AI5" s="421" t="s">
        <v>520</v>
      </c>
      <c r="AJ5" s="422" t="s">
        <v>714</v>
      </c>
      <c r="AK5" s="422" t="s">
        <v>518</v>
      </c>
      <c r="AL5" s="422" t="s">
        <v>693</v>
      </c>
      <c r="AM5" s="419" t="s">
        <v>516</v>
      </c>
      <c r="AN5" s="421" t="s">
        <v>520</v>
      </c>
      <c r="AO5" s="422" t="s">
        <v>714</v>
      </c>
      <c r="AP5" s="422" t="s">
        <v>518</v>
      </c>
      <c r="AQ5" s="422" t="s">
        <v>693</v>
      </c>
      <c r="AR5" s="419" t="s">
        <v>516</v>
      </c>
      <c r="AS5" s="421" t="s">
        <v>520</v>
      </c>
      <c r="AT5" s="422" t="s">
        <v>714</v>
      </c>
      <c r="AU5" s="422" t="s">
        <v>518</v>
      </c>
      <c r="AV5" s="422" t="s">
        <v>693</v>
      </c>
      <c r="AW5" s="419" t="s">
        <v>516</v>
      </c>
      <c r="AX5" s="421" t="s">
        <v>520</v>
      </c>
      <c r="AY5" s="422" t="s">
        <v>714</v>
      </c>
      <c r="AZ5" s="422" t="s">
        <v>518</v>
      </c>
      <c r="BA5" s="422" t="s">
        <v>693</v>
      </c>
      <c r="BB5" s="419" t="s">
        <v>516</v>
      </c>
      <c r="BC5" s="421" t="s">
        <v>520</v>
      </c>
      <c r="BD5" s="422" t="s">
        <v>714</v>
      </c>
      <c r="BE5" s="422" t="s">
        <v>518</v>
      </c>
      <c r="BF5" s="422" t="s">
        <v>693</v>
      </c>
      <c r="BG5" s="419" t="s">
        <v>516</v>
      </c>
      <c r="BH5" s="421" t="s">
        <v>520</v>
      </c>
      <c r="BI5" s="422" t="s">
        <v>714</v>
      </c>
      <c r="BJ5" s="422" t="s">
        <v>518</v>
      </c>
      <c r="BK5" s="422" t="s">
        <v>693</v>
      </c>
      <c r="BL5" s="419" t="s">
        <v>516</v>
      </c>
      <c r="BM5" s="421" t="s">
        <v>520</v>
      </c>
      <c r="BN5" s="422" t="s">
        <v>714</v>
      </c>
      <c r="BO5" s="422" t="s">
        <v>518</v>
      </c>
      <c r="BP5" s="422" t="s">
        <v>693</v>
      </c>
      <c r="BQ5" s="419" t="s">
        <v>516</v>
      </c>
      <c r="BR5" s="421" t="s">
        <v>520</v>
      </c>
      <c r="BS5" s="422" t="s">
        <v>714</v>
      </c>
      <c r="BT5" s="422" t="s">
        <v>518</v>
      </c>
      <c r="BU5" s="422" t="s">
        <v>693</v>
      </c>
      <c r="BV5" s="419" t="s">
        <v>516</v>
      </c>
      <c r="BW5" s="421" t="s">
        <v>520</v>
      </c>
      <c r="BX5" s="422" t="s">
        <v>714</v>
      </c>
      <c r="BY5" s="422" t="s">
        <v>518</v>
      </c>
      <c r="BZ5" s="422" t="s">
        <v>693</v>
      </c>
      <c r="CA5" s="419" t="s">
        <v>516</v>
      </c>
      <c r="CB5" s="421" t="s">
        <v>520</v>
      </c>
      <c r="CC5" s="422" t="s">
        <v>714</v>
      </c>
      <c r="CD5" s="422" t="s">
        <v>518</v>
      </c>
      <c r="CE5" s="422" t="s">
        <v>693</v>
      </c>
      <c r="CF5" s="419" t="s">
        <v>516</v>
      </c>
      <c r="CG5" s="421" t="s">
        <v>520</v>
      </c>
      <c r="CH5" s="422" t="s">
        <v>714</v>
      </c>
      <c r="CI5" s="422" t="s">
        <v>518</v>
      </c>
      <c r="CJ5" s="422" t="s">
        <v>693</v>
      </c>
      <c r="CK5" s="419" t="s">
        <v>516</v>
      </c>
      <c r="CL5" s="421" t="s">
        <v>520</v>
      </c>
      <c r="CM5" s="422" t="s">
        <v>714</v>
      </c>
      <c r="CN5" s="422" t="s">
        <v>518</v>
      </c>
      <c r="CO5" s="422" t="s">
        <v>693</v>
      </c>
      <c r="CP5" s="419" t="s">
        <v>516</v>
      </c>
      <c r="CQ5" s="421" t="s">
        <v>520</v>
      </c>
      <c r="CR5" s="422" t="s">
        <v>714</v>
      </c>
      <c r="CS5" s="422" t="s">
        <v>518</v>
      </c>
      <c r="CT5" s="422" t="s">
        <v>693</v>
      </c>
      <c r="CU5" s="419" t="s">
        <v>516</v>
      </c>
      <c r="CV5" s="421" t="s">
        <v>520</v>
      </c>
      <c r="CW5" s="422" t="s">
        <v>714</v>
      </c>
      <c r="CX5" s="422" t="s">
        <v>518</v>
      </c>
      <c r="CY5" s="422" t="s">
        <v>693</v>
      </c>
      <c r="CZ5" s="419" t="s">
        <v>516</v>
      </c>
      <c r="DA5" s="421" t="s">
        <v>520</v>
      </c>
      <c r="DB5" s="422" t="s">
        <v>714</v>
      </c>
      <c r="DC5" s="422" t="s">
        <v>518</v>
      </c>
      <c r="DD5" s="422" t="s">
        <v>693</v>
      </c>
      <c r="DE5" s="419" t="s">
        <v>516</v>
      </c>
      <c r="DF5" s="421" t="s">
        <v>520</v>
      </c>
      <c r="DG5" s="422" t="s">
        <v>714</v>
      </c>
      <c r="DH5" s="422" t="s">
        <v>518</v>
      </c>
      <c r="DI5" s="422" t="s">
        <v>693</v>
      </c>
      <c r="DJ5" s="419" t="s">
        <v>516</v>
      </c>
      <c r="DK5" s="421" t="s">
        <v>520</v>
      </c>
      <c r="DL5" s="422" t="s">
        <v>714</v>
      </c>
      <c r="DM5" s="422" t="s">
        <v>518</v>
      </c>
      <c r="DN5" s="422" t="s">
        <v>693</v>
      </c>
      <c r="DO5" s="423" t="s">
        <v>516</v>
      </c>
      <c r="DP5" s="376" t="s">
        <v>52</v>
      </c>
      <c r="DQ5" s="380" t="s">
        <v>522</v>
      </c>
      <c r="DR5" s="380" t="s">
        <v>67</v>
      </c>
      <c r="DS5" s="380" t="s">
        <v>522</v>
      </c>
      <c r="DT5" s="381" t="s">
        <v>558</v>
      </c>
      <c r="DU5" s="380" t="s">
        <v>522</v>
      </c>
      <c r="DV5" s="381" t="s">
        <v>559</v>
      </c>
      <c r="DW5" s="380" t="s">
        <v>522</v>
      </c>
      <c r="DX5" s="381" t="s">
        <v>560</v>
      </c>
      <c r="DY5" s="380" t="s">
        <v>522</v>
      </c>
      <c r="DZ5" s="381" t="s">
        <v>561</v>
      </c>
      <c r="EA5" s="380" t="s">
        <v>522</v>
      </c>
      <c r="EB5" s="381" t="s">
        <v>562</v>
      </c>
      <c r="EC5" s="380" t="s">
        <v>522</v>
      </c>
      <c r="ED5" s="381" t="s">
        <v>563</v>
      </c>
      <c r="EE5" s="380" t="s">
        <v>522</v>
      </c>
      <c r="EF5" s="382" t="s">
        <v>569</v>
      </c>
      <c r="EG5" s="382" t="s">
        <v>569</v>
      </c>
      <c r="EH5" s="70" t="s">
        <v>706</v>
      </c>
      <c r="EI5" s="70" t="s">
        <v>522</v>
      </c>
      <c r="EJ5" s="70" t="s">
        <v>707</v>
      </c>
      <c r="EK5" s="70" t="s">
        <v>522</v>
      </c>
      <c r="EL5" s="383"/>
      <c r="EM5" s="295" t="s">
        <v>31</v>
      </c>
      <c r="EN5" s="296" t="s">
        <v>573</v>
      </c>
      <c r="EO5" s="296" t="s">
        <v>574</v>
      </c>
      <c r="EP5" s="296" t="s">
        <v>573</v>
      </c>
      <c r="EQ5" s="296" t="s">
        <v>575</v>
      </c>
      <c r="ER5" s="296" t="s">
        <v>573</v>
      </c>
      <c r="ES5" s="296" t="s">
        <v>576</v>
      </c>
      <c r="ET5" s="296" t="s">
        <v>577</v>
      </c>
    </row>
    <row r="6" spans="1:150">
      <c r="A6" s="384">
        <v>1</v>
      </c>
      <c r="B6" s="385">
        <v>2</v>
      </c>
      <c r="C6" s="385"/>
      <c r="D6" s="385">
        <v>3</v>
      </c>
      <c r="E6" s="386">
        <v>4</v>
      </c>
      <c r="F6" s="386">
        <v>5</v>
      </c>
      <c r="G6" s="386">
        <v>6</v>
      </c>
      <c r="H6" s="386">
        <v>5</v>
      </c>
      <c r="I6" s="386"/>
      <c r="J6" s="386">
        <v>6</v>
      </c>
      <c r="K6" s="386">
        <v>7</v>
      </c>
      <c r="L6" s="386">
        <v>8</v>
      </c>
      <c r="M6" s="386"/>
      <c r="N6" s="387">
        <v>9</v>
      </c>
      <c r="O6" s="386">
        <v>10</v>
      </c>
      <c r="P6" s="386"/>
      <c r="Q6" s="386"/>
      <c r="R6" s="386">
        <v>11</v>
      </c>
      <c r="S6" s="386">
        <v>6</v>
      </c>
      <c r="T6" s="386">
        <v>7</v>
      </c>
      <c r="U6" s="386">
        <v>8</v>
      </c>
      <c r="V6" s="386">
        <v>9</v>
      </c>
      <c r="W6" s="386"/>
      <c r="X6" s="386">
        <v>10</v>
      </c>
      <c r="Y6" s="386">
        <v>11</v>
      </c>
      <c r="Z6" s="386">
        <v>12</v>
      </c>
      <c r="AA6" s="386">
        <v>13</v>
      </c>
      <c r="AB6" s="386"/>
      <c r="AC6" s="386">
        <v>14</v>
      </c>
      <c r="AD6" s="386">
        <v>15</v>
      </c>
      <c r="AE6" s="386">
        <v>16</v>
      </c>
      <c r="AF6" s="386">
        <v>17</v>
      </c>
      <c r="AG6" s="386"/>
      <c r="AH6" s="386">
        <v>18</v>
      </c>
      <c r="AI6" s="386">
        <v>19</v>
      </c>
      <c r="AJ6" s="386">
        <v>20</v>
      </c>
      <c r="AK6" s="386">
        <v>21</v>
      </c>
      <c r="AL6" s="386"/>
      <c r="AM6" s="386">
        <v>22</v>
      </c>
      <c r="AN6" s="386">
        <v>19</v>
      </c>
      <c r="AO6" s="386">
        <v>20</v>
      </c>
      <c r="AP6" s="386">
        <v>21</v>
      </c>
      <c r="AQ6" s="386"/>
      <c r="AR6" s="386">
        <v>22</v>
      </c>
      <c r="AS6" s="386">
        <v>19</v>
      </c>
      <c r="AT6" s="386">
        <v>20</v>
      </c>
      <c r="AU6" s="386">
        <v>21</v>
      </c>
      <c r="AV6" s="386"/>
      <c r="AW6" s="386">
        <v>22</v>
      </c>
      <c r="AX6" s="386">
        <v>19</v>
      </c>
      <c r="AY6" s="386">
        <v>20</v>
      </c>
      <c r="AZ6" s="386">
        <v>21</v>
      </c>
      <c r="BA6" s="386"/>
      <c r="BB6" s="386">
        <v>22</v>
      </c>
      <c r="BC6" s="386">
        <v>19</v>
      </c>
      <c r="BD6" s="386">
        <v>20</v>
      </c>
      <c r="BE6" s="386">
        <v>21</v>
      </c>
      <c r="BF6" s="386"/>
      <c r="BG6" s="386">
        <v>22</v>
      </c>
      <c r="BH6" s="386">
        <v>19</v>
      </c>
      <c r="BI6" s="386">
        <v>20</v>
      </c>
      <c r="BJ6" s="386">
        <v>21</v>
      </c>
      <c r="BK6" s="386"/>
      <c r="BL6" s="386">
        <v>22</v>
      </c>
      <c r="BM6" s="386">
        <v>19</v>
      </c>
      <c r="BN6" s="386">
        <v>20</v>
      </c>
      <c r="BO6" s="386">
        <v>21</v>
      </c>
      <c r="BP6" s="386"/>
      <c r="BQ6" s="386">
        <v>22</v>
      </c>
      <c r="BR6" s="386">
        <v>19</v>
      </c>
      <c r="BS6" s="386">
        <v>20</v>
      </c>
      <c r="BT6" s="386">
        <v>21</v>
      </c>
      <c r="BU6" s="386"/>
      <c r="BV6" s="386">
        <v>22</v>
      </c>
      <c r="BW6" s="386">
        <v>19</v>
      </c>
      <c r="BX6" s="386">
        <v>20</v>
      </c>
      <c r="BY6" s="386">
        <v>21</v>
      </c>
      <c r="BZ6" s="386"/>
      <c r="CA6" s="386">
        <v>22</v>
      </c>
      <c r="CB6" s="386">
        <v>19</v>
      </c>
      <c r="CC6" s="386">
        <v>20</v>
      </c>
      <c r="CD6" s="386">
        <v>21</v>
      </c>
      <c r="CE6" s="386"/>
      <c r="CF6" s="386">
        <v>22</v>
      </c>
      <c r="CG6" s="386">
        <v>19</v>
      </c>
      <c r="CH6" s="386">
        <v>20</v>
      </c>
      <c r="CI6" s="386">
        <v>21</v>
      </c>
      <c r="CJ6" s="386"/>
      <c r="CK6" s="386">
        <v>22</v>
      </c>
      <c r="CL6" s="386">
        <v>19</v>
      </c>
      <c r="CM6" s="386">
        <v>20</v>
      </c>
      <c r="CN6" s="386">
        <v>21</v>
      </c>
      <c r="CO6" s="386"/>
      <c r="CP6" s="386">
        <v>22</v>
      </c>
      <c r="CQ6" s="386">
        <v>19</v>
      </c>
      <c r="CR6" s="386">
        <v>20</v>
      </c>
      <c r="CS6" s="386">
        <v>21</v>
      </c>
      <c r="CT6" s="386"/>
      <c r="CU6" s="386">
        <v>22</v>
      </c>
      <c r="CV6" s="386">
        <v>19</v>
      </c>
      <c r="CW6" s="386">
        <v>20</v>
      </c>
      <c r="CX6" s="386">
        <v>21</v>
      </c>
      <c r="CY6" s="386"/>
      <c r="CZ6" s="386">
        <v>22</v>
      </c>
      <c r="DA6" s="386">
        <v>19</v>
      </c>
      <c r="DB6" s="386">
        <v>20</v>
      </c>
      <c r="DC6" s="386">
        <v>21</v>
      </c>
      <c r="DD6" s="386"/>
      <c r="DE6" s="386">
        <v>22</v>
      </c>
      <c r="DF6" s="386">
        <v>19</v>
      </c>
      <c r="DG6" s="386">
        <v>20</v>
      </c>
      <c r="DH6" s="386">
        <v>21</v>
      </c>
      <c r="DI6" s="386"/>
      <c r="DJ6" s="386">
        <v>22</v>
      </c>
      <c r="DK6" s="386">
        <v>19</v>
      </c>
      <c r="DL6" s="386">
        <v>20</v>
      </c>
      <c r="DM6" s="386">
        <v>21</v>
      </c>
      <c r="DN6" s="386"/>
      <c r="DO6" s="388">
        <v>22</v>
      </c>
      <c r="DP6" s="376">
        <v>8</v>
      </c>
      <c r="DQ6" s="389">
        <v>9</v>
      </c>
      <c r="DR6" s="389">
        <v>10</v>
      </c>
      <c r="DS6" s="389">
        <v>11</v>
      </c>
      <c r="DT6" s="389">
        <v>12</v>
      </c>
      <c r="DU6" s="389">
        <v>13</v>
      </c>
      <c r="DV6" s="389">
        <v>14</v>
      </c>
      <c r="DW6" s="389">
        <v>15</v>
      </c>
      <c r="DX6" s="389">
        <v>16</v>
      </c>
      <c r="DY6" s="389">
        <v>17</v>
      </c>
      <c r="DZ6" s="389">
        <v>18</v>
      </c>
      <c r="EA6" s="389">
        <v>19</v>
      </c>
      <c r="EB6" s="389">
        <v>20</v>
      </c>
      <c r="EC6" s="389">
        <v>21</v>
      </c>
      <c r="ED6" s="389">
        <v>22</v>
      </c>
      <c r="EE6" s="389">
        <v>23</v>
      </c>
      <c r="EF6" s="11"/>
      <c r="EG6" s="11"/>
      <c r="EH6" s="11"/>
      <c r="EI6" s="11"/>
      <c r="EJ6" s="11"/>
      <c r="EK6" s="11"/>
      <c r="EL6" s="310"/>
      <c r="EM6" s="309"/>
      <c r="EN6" s="310"/>
      <c r="EO6" s="310"/>
      <c r="EP6" s="310"/>
      <c r="EQ6" s="310"/>
      <c r="ER6" s="310"/>
      <c r="ES6" s="310"/>
      <c r="ET6" s="310"/>
    </row>
    <row r="8" spans="1:150">
      <c r="C8" t="s">
        <v>523</v>
      </c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T10"/>
  <sheetViews>
    <sheetView topLeftCell="A4" workbookViewId="0">
      <selection activeCell="G8" sqref="G8:G9"/>
    </sheetView>
  </sheetViews>
  <sheetFormatPr defaultRowHeight="15"/>
  <sheetData>
    <row r="1" spans="1:150" ht="18">
      <c r="A1" s="539" t="s">
        <v>482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412"/>
      <c r="M1" s="413"/>
      <c r="N1" s="414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/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/>
      <c r="CB1" s="366"/>
      <c r="CC1" s="366"/>
      <c r="CD1" s="366"/>
      <c r="CE1" s="366"/>
      <c r="CF1" s="366"/>
      <c r="CG1" s="366"/>
      <c r="CH1" s="366"/>
      <c r="CI1" s="366"/>
      <c r="CJ1" s="366"/>
      <c r="CK1" s="366"/>
      <c r="CL1" s="366"/>
      <c r="CM1" s="366"/>
      <c r="CN1" s="366"/>
      <c r="CO1" s="366"/>
      <c r="CP1" s="366"/>
      <c r="CQ1" s="366"/>
      <c r="CR1" s="366"/>
      <c r="CS1" s="366"/>
      <c r="CT1" s="366"/>
      <c r="CU1" s="366"/>
      <c r="CV1" s="366"/>
      <c r="CW1" s="366"/>
      <c r="CX1" s="366"/>
      <c r="CY1" s="366"/>
      <c r="CZ1" s="366"/>
      <c r="DA1" s="366"/>
      <c r="DB1" s="366"/>
      <c r="DC1" s="366"/>
      <c r="DD1" s="366"/>
      <c r="DE1" s="366"/>
      <c r="DF1" s="366"/>
      <c r="DG1" s="366"/>
      <c r="DH1" s="366"/>
      <c r="DI1" s="366"/>
      <c r="DJ1" s="366"/>
      <c r="DK1" s="366"/>
      <c r="DL1" s="366"/>
      <c r="DM1" s="366"/>
      <c r="DN1" s="366"/>
      <c r="DO1" s="366"/>
      <c r="DP1" s="539" t="s">
        <v>483</v>
      </c>
      <c r="DQ1" s="539"/>
      <c r="DR1" s="539"/>
      <c r="DS1" s="539"/>
      <c r="DT1" s="539"/>
      <c r="DU1" s="539"/>
      <c r="DV1" s="539"/>
      <c r="DW1" s="539"/>
      <c r="DX1" s="539"/>
      <c r="DY1" s="539"/>
      <c r="DZ1" s="539"/>
      <c r="EA1" s="539"/>
      <c r="EB1" s="539"/>
      <c r="EC1" s="539"/>
      <c r="ED1" s="539"/>
      <c r="EE1" s="366"/>
      <c r="EF1" s="366"/>
      <c r="EG1" s="366"/>
      <c r="EH1" s="366"/>
      <c r="EI1" s="366"/>
      <c r="EJ1" s="366"/>
      <c r="EK1" s="366"/>
      <c r="EL1" s="366"/>
      <c r="EM1" s="367"/>
      <c r="EN1" s="366"/>
      <c r="EO1" s="366"/>
      <c r="EP1" s="366"/>
      <c r="EQ1" s="366"/>
      <c r="ER1" s="366"/>
      <c r="ES1" s="366"/>
      <c r="ET1" s="366"/>
    </row>
    <row r="2" spans="1:150" ht="18">
      <c r="A2" s="544" t="s">
        <v>708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412"/>
      <c r="M2" s="412"/>
      <c r="N2" s="415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6"/>
      <c r="AE2" s="412"/>
      <c r="AF2" s="412"/>
      <c r="AG2" s="412"/>
      <c r="AH2" s="412"/>
      <c r="AI2" s="412"/>
      <c r="AJ2" s="412"/>
      <c r="AK2" s="412"/>
      <c r="AL2" s="412"/>
      <c r="AM2" s="412"/>
      <c r="AN2" s="373"/>
      <c r="AO2" s="373"/>
      <c r="AP2" s="373"/>
      <c r="AQ2" s="373"/>
      <c r="AR2" s="373"/>
      <c r="AS2" s="373"/>
      <c r="AT2" s="373"/>
      <c r="AU2" s="373"/>
      <c r="AV2" s="373"/>
      <c r="AW2" s="373"/>
      <c r="AX2" s="373"/>
      <c r="AY2" s="373"/>
      <c r="AZ2" s="373"/>
      <c r="BA2" s="373"/>
      <c r="BB2" s="373"/>
      <c r="BC2" s="373"/>
      <c r="BD2" s="373"/>
      <c r="BE2" s="373"/>
      <c r="BF2" s="373"/>
      <c r="BG2" s="373"/>
      <c r="BH2" s="373"/>
      <c r="BI2" s="373"/>
      <c r="BJ2" s="373"/>
      <c r="BK2" s="373"/>
      <c r="BL2" s="373"/>
      <c r="BM2" s="373"/>
      <c r="BN2" s="373"/>
      <c r="BO2" s="373"/>
      <c r="BP2" s="373"/>
      <c r="BQ2" s="373"/>
      <c r="BR2" s="373"/>
      <c r="BS2" s="373"/>
      <c r="BT2" s="373"/>
      <c r="BU2" s="373"/>
      <c r="BV2" s="373"/>
      <c r="BW2" s="373"/>
      <c r="BX2" s="373"/>
      <c r="BY2" s="373"/>
      <c r="BZ2" s="373"/>
      <c r="CA2" s="373"/>
      <c r="CB2" s="373"/>
      <c r="CC2" s="373"/>
      <c r="CD2" s="373"/>
      <c r="CE2" s="373"/>
      <c r="CF2" s="373"/>
      <c r="CG2" s="373"/>
      <c r="CH2" s="373"/>
      <c r="CI2" s="373"/>
      <c r="CJ2" s="373"/>
      <c r="CK2" s="373"/>
      <c r="CL2" s="373"/>
      <c r="CM2" s="373"/>
      <c r="CN2" s="373"/>
      <c r="CO2" s="373"/>
      <c r="CP2" s="373"/>
      <c r="CQ2" s="373"/>
      <c r="CR2" s="373"/>
      <c r="CS2" s="373"/>
      <c r="CT2" s="373"/>
      <c r="CU2" s="373"/>
      <c r="CV2" s="373"/>
      <c r="CW2" s="373"/>
      <c r="CX2" s="373"/>
      <c r="CY2" s="373"/>
      <c r="CZ2" s="373"/>
      <c r="DA2" s="373"/>
      <c r="DB2" s="373"/>
      <c r="DC2" s="373"/>
      <c r="DD2" s="373"/>
      <c r="DE2" s="373"/>
      <c r="DF2" s="373"/>
      <c r="DG2" s="373"/>
      <c r="DH2" s="373"/>
      <c r="DI2" s="373"/>
      <c r="DJ2" s="373"/>
      <c r="DK2" s="373"/>
      <c r="DL2" s="373"/>
      <c r="DM2" s="373"/>
      <c r="DN2" s="373"/>
      <c r="DO2" s="373"/>
      <c r="DP2" s="374"/>
      <c r="DQ2" s="373"/>
      <c r="DR2" s="373"/>
      <c r="DS2" s="373"/>
      <c r="DT2" s="401" t="s">
        <v>548</v>
      </c>
      <c r="DU2" s="401"/>
      <c r="DV2" s="373"/>
      <c r="DW2" s="373"/>
      <c r="DX2" s="373"/>
      <c r="DY2" s="373"/>
      <c r="DZ2" s="373"/>
      <c r="EA2" s="373"/>
      <c r="EB2" s="373"/>
      <c r="EC2" s="373"/>
      <c r="ED2" s="373"/>
      <c r="EE2" s="373"/>
      <c r="EF2" s="373"/>
      <c r="EG2" s="373"/>
      <c r="EH2" s="373"/>
      <c r="EI2" s="373"/>
      <c r="EJ2" s="373"/>
      <c r="EK2" s="373"/>
      <c r="EL2" s="373"/>
      <c r="EM2" s="374"/>
      <c r="EN2" s="373"/>
      <c r="EO2" s="373"/>
      <c r="EP2" s="373"/>
      <c r="EQ2" s="373"/>
      <c r="ER2" s="373"/>
      <c r="ES2" s="373"/>
      <c r="ET2" s="373"/>
    </row>
    <row r="3" spans="1:150" ht="15.75">
      <c r="A3" s="545" t="s">
        <v>485</v>
      </c>
      <c r="B3" s="547" t="s">
        <v>549</v>
      </c>
      <c r="C3" s="547" t="s">
        <v>486</v>
      </c>
      <c r="D3" s="547" t="s">
        <v>487</v>
      </c>
      <c r="E3" s="547" t="s">
        <v>762</v>
      </c>
      <c r="F3" s="547" t="s">
        <v>693</v>
      </c>
      <c r="G3" s="547" t="s">
        <v>694</v>
      </c>
      <c r="H3" s="547" t="s">
        <v>489</v>
      </c>
      <c r="I3" s="547" t="s">
        <v>768</v>
      </c>
      <c r="J3" s="547" t="s">
        <v>490</v>
      </c>
      <c r="K3" s="550" t="s">
        <v>764</v>
      </c>
      <c r="L3" s="547" t="s">
        <v>765</v>
      </c>
      <c r="M3" s="547" t="s">
        <v>766</v>
      </c>
      <c r="N3" s="551" t="s">
        <v>769</v>
      </c>
      <c r="O3" s="552" t="s">
        <v>495</v>
      </c>
      <c r="P3" s="552"/>
      <c r="Q3" s="552"/>
      <c r="R3" s="11"/>
      <c r="S3" s="553" t="s">
        <v>497</v>
      </c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3"/>
      <c r="AH3" s="553"/>
      <c r="AI3" s="553"/>
      <c r="AJ3" s="553"/>
      <c r="AK3" s="553"/>
      <c r="AL3" s="553"/>
      <c r="AM3" s="553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417"/>
      <c r="DP3" s="376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</row>
    <row r="4" spans="1:150" ht="25.5">
      <c r="A4" s="546"/>
      <c r="B4" s="548"/>
      <c r="C4" s="547"/>
      <c r="D4" s="548"/>
      <c r="E4" s="549"/>
      <c r="F4" s="547"/>
      <c r="G4" s="547"/>
      <c r="H4" s="549"/>
      <c r="I4" s="547"/>
      <c r="J4" s="547"/>
      <c r="K4" s="549"/>
      <c r="L4" s="547"/>
      <c r="M4" s="547"/>
      <c r="N4" s="551"/>
      <c r="O4" s="552"/>
      <c r="P4" s="552"/>
      <c r="Q4" s="552"/>
      <c r="R4" s="419"/>
      <c r="S4" s="550" t="s">
        <v>172</v>
      </c>
      <c r="T4" s="550"/>
      <c r="U4" s="550"/>
      <c r="V4" s="550"/>
      <c r="W4" s="550"/>
      <c r="X4" s="550"/>
      <c r="Y4" s="550" t="s">
        <v>394</v>
      </c>
      <c r="Z4" s="550"/>
      <c r="AA4" s="550"/>
      <c r="AB4" s="550"/>
      <c r="AC4" s="550"/>
      <c r="AD4" s="550" t="s">
        <v>498</v>
      </c>
      <c r="AE4" s="550"/>
      <c r="AF4" s="550"/>
      <c r="AG4" s="550"/>
      <c r="AH4" s="550"/>
      <c r="AI4" s="550" t="s">
        <v>499</v>
      </c>
      <c r="AJ4" s="550"/>
      <c r="AK4" s="550"/>
      <c r="AL4" s="550"/>
      <c r="AM4" s="550"/>
      <c r="AN4" s="550" t="s">
        <v>461</v>
      </c>
      <c r="AO4" s="550"/>
      <c r="AP4" s="550"/>
      <c r="AQ4" s="550"/>
      <c r="AR4" s="550"/>
      <c r="AS4" s="550" t="s">
        <v>500</v>
      </c>
      <c r="AT4" s="550"/>
      <c r="AU4" s="550"/>
      <c r="AV4" s="550"/>
      <c r="AW4" s="550"/>
      <c r="AX4" s="550" t="s">
        <v>501</v>
      </c>
      <c r="AY4" s="550"/>
      <c r="AZ4" s="550"/>
      <c r="BA4" s="550"/>
      <c r="BB4" s="550"/>
      <c r="BC4" s="550" t="s">
        <v>502</v>
      </c>
      <c r="BD4" s="550"/>
      <c r="BE4" s="550"/>
      <c r="BF4" s="550"/>
      <c r="BG4" s="550"/>
      <c r="BH4" s="550" t="s">
        <v>503</v>
      </c>
      <c r="BI4" s="550"/>
      <c r="BJ4" s="550"/>
      <c r="BK4" s="550"/>
      <c r="BL4" s="550"/>
      <c r="BM4" s="550" t="s">
        <v>504</v>
      </c>
      <c r="BN4" s="550"/>
      <c r="BO4" s="550"/>
      <c r="BP4" s="550"/>
      <c r="BQ4" s="550"/>
      <c r="BR4" s="550" t="s">
        <v>505</v>
      </c>
      <c r="BS4" s="550"/>
      <c r="BT4" s="550"/>
      <c r="BU4" s="550"/>
      <c r="BV4" s="550"/>
      <c r="BW4" s="550" t="s">
        <v>506</v>
      </c>
      <c r="BX4" s="550"/>
      <c r="BY4" s="550"/>
      <c r="BZ4" s="550"/>
      <c r="CA4" s="550"/>
      <c r="CB4" s="550" t="s">
        <v>507</v>
      </c>
      <c r="CC4" s="550"/>
      <c r="CD4" s="550"/>
      <c r="CE4" s="550"/>
      <c r="CF4" s="550"/>
      <c r="CG4" s="550" t="s">
        <v>508</v>
      </c>
      <c r="CH4" s="550"/>
      <c r="CI4" s="550"/>
      <c r="CJ4" s="550"/>
      <c r="CK4" s="550"/>
      <c r="CL4" s="550" t="s">
        <v>509</v>
      </c>
      <c r="CM4" s="550"/>
      <c r="CN4" s="550"/>
      <c r="CO4" s="550"/>
      <c r="CP4" s="550"/>
      <c r="CQ4" s="550" t="s">
        <v>510</v>
      </c>
      <c r="CR4" s="550"/>
      <c r="CS4" s="550"/>
      <c r="CT4" s="550"/>
      <c r="CU4" s="550"/>
      <c r="CV4" s="550" t="s">
        <v>511</v>
      </c>
      <c r="CW4" s="550"/>
      <c r="CX4" s="550"/>
      <c r="CY4" s="550"/>
      <c r="CZ4" s="550"/>
      <c r="DA4" s="550" t="s">
        <v>512</v>
      </c>
      <c r="DB4" s="550"/>
      <c r="DC4" s="550"/>
      <c r="DD4" s="550"/>
      <c r="DE4" s="550"/>
      <c r="DF4" s="550" t="s">
        <v>513</v>
      </c>
      <c r="DG4" s="550"/>
      <c r="DH4" s="550"/>
      <c r="DI4" s="550"/>
      <c r="DJ4" s="550"/>
      <c r="DK4" s="550" t="s">
        <v>514</v>
      </c>
      <c r="DL4" s="550"/>
      <c r="DM4" s="550"/>
      <c r="DN4" s="550"/>
      <c r="DO4" s="550"/>
      <c r="DP4" s="538" t="s">
        <v>515</v>
      </c>
      <c r="DQ4" s="538"/>
      <c r="DR4" s="538"/>
      <c r="DS4" s="538"/>
      <c r="DT4" s="538" t="s">
        <v>557</v>
      </c>
      <c r="DU4" s="538"/>
      <c r="DV4" s="538"/>
      <c r="DW4" s="538"/>
      <c r="DX4" s="538"/>
      <c r="DY4" s="538"/>
      <c r="DZ4" s="538"/>
      <c r="EA4" s="538"/>
      <c r="EB4" s="538"/>
      <c r="EC4" s="538"/>
      <c r="ED4" s="538"/>
      <c r="EE4" s="538"/>
      <c r="EF4" s="377"/>
      <c r="EG4" s="377"/>
      <c r="EH4" s="377"/>
      <c r="EI4" s="402" t="s">
        <v>711</v>
      </c>
      <c r="EJ4" s="377"/>
      <c r="EK4" s="377" t="s">
        <v>712</v>
      </c>
      <c r="EL4" s="377"/>
      <c r="EM4" s="377" t="s">
        <v>572</v>
      </c>
      <c r="EN4" s="377"/>
      <c r="EO4" s="377"/>
      <c r="EP4" s="377"/>
      <c r="EQ4" s="377"/>
      <c r="ER4" s="377"/>
      <c r="ES4" s="377"/>
      <c r="ET4" s="377"/>
    </row>
    <row r="5" spans="1:150" ht="25.5">
      <c r="A5" s="546"/>
      <c r="B5" s="548"/>
      <c r="C5" s="547"/>
      <c r="D5" s="548"/>
      <c r="E5" s="549"/>
      <c r="F5" s="547"/>
      <c r="G5" s="547"/>
      <c r="H5" s="549"/>
      <c r="I5" s="547"/>
      <c r="J5" s="547"/>
      <c r="K5" s="549"/>
      <c r="L5" s="547"/>
      <c r="M5" s="547"/>
      <c r="N5" s="551"/>
      <c r="O5" s="420" t="s">
        <v>516</v>
      </c>
      <c r="P5" s="419" t="s">
        <v>517</v>
      </c>
      <c r="Q5" s="419" t="s">
        <v>518</v>
      </c>
      <c r="R5" s="419" t="s">
        <v>693</v>
      </c>
      <c r="S5" s="421" t="s">
        <v>713</v>
      </c>
      <c r="T5" s="421" t="s">
        <v>520</v>
      </c>
      <c r="U5" s="422" t="s">
        <v>568</v>
      </c>
      <c r="V5" s="422" t="s">
        <v>518</v>
      </c>
      <c r="W5" s="422" t="s">
        <v>693</v>
      </c>
      <c r="X5" s="419" t="s">
        <v>516</v>
      </c>
      <c r="Y5" s="421" t="s">
        <v>520</v>
      </c>
      <c r="Z5" s="422" t="s">
        <v>568</v>
      </c>
      <c r="AA5" s="422" t="s">
        <v>518</v>
      </c>
      <c r="AB5" s="422" t="s">
        <v>693</v>
      </c>
      <c r="AC5" s="419" t="s">
        <v>516</v>
      </c>
      <c r="AD5" s="421" t="s">
        <v>520</v>
      </c>
      <c r="AE5" s="422" t="s">
        <v>714</v>
      </c>
      <c r="AF5" s="422" t="s">
        <v>518</v>
      </c>
      <c r="AG5" s="422" t="s">
        <v>693</v>
      </c>
      <c r="AH5" s="419" t="s">
        <v>516</v>
      </c>
      <c r="AI5" s="421" t="s">
        <v>520</v>
      </c>
      <c r="AJ5" s="422" t="s">
        <v>714</v>
      </c>
      <c r="AK5" s="422" t="s">
        <v>518</v>
      </c>
      <c r="AL5" s="422" t="s">
        <v>693</v>
      </c>
      <c r="AM5" s="419" t="s">
        <v>516</v>
      </c>
      <c r="AN5" s="421" t="s">
        <v>520</v>
      </c>
      <c r="AO5" s="422" t="s">
        <v>714</v>
      </c>
      <c r="AP5" s="422" t="s">
        <v>518</v>
      </c>
      <c r="AQ5" s="422" t="s">
        <v>693</v>
      </c>
      <c r="AR5" s="419" t="s">
        <v>516</v>
      </c>
      <c r="AS5" s="421" t="s">
        <v>520</v>
      </c>
      <c r="AT5" s="422" t="s">
        <v>714</v>
      </c>
      <c r="AU5" s="422" t="s">
        <v>518</v>
      </c>
      <c r="AV5" s="422" t="s">
        <v>693</v>
      </c>
      <c r="AW5" s="419" t="s">
        <v>516</v>
      </c>
      <c r="AX5" s="421" t="s">
        <v>520</v>
      </c>
      <c r="AY5" s="422" t="s">
        <v>714</v>
      </c>
      <c r="AZ5" s="422" t="s">
        <v>518</v>
      </c>
      <c r="BA5" s="422" t="s">
        <v>693</v>
      </c>
      <c r="BB5" s="419" t="s">
        <v>516</v>
      </c>
      <c r="BC5" s="421" t="s">
        <v>520</v>
      </c>
      <c r="BD5" s="422" t="s">
        <v>714</v>
      </c>
      <c r="BE5" s="422" t="s">
        <v>518</v>
      </c>
      <c r="BF5" s="422" t="s">
        <v>693</v>
      </c>
      <c r="BG5" s="419" t="s">
        <v>516</v>
      </c>
      <c r="BH5" s="421" t="s">
        <v>520</v>
      </c>
      <c r="BI5" s="422" t="s">
        <v>714</v>
      </c>
      <c r="BJ5" s="422" t="s">
        <v>518</v>
      </c>
      <c r="BK5" s="422" t="s">
        <v>693</v>
      </c>
      <c r="BL5" s="419" t="s">
        <v>516</v>
      </c>
      <c r="BM5" s="421" t="s">
        <v>520</v>
      </c>
      <c r="BN5" s="422" t="s">
        <v>714</v>
      </c>
      <c r="BO5" s="422" t="s">
        <v>518</v>
      </c>
      <c r="BP5" s="422" t="s">
        <v>693</v>
      </c>
      <c r="BQ5" s="419" t="s">
        <v>516</v>
      </c>
      <c r="BR5" s="421" t="s">
        <v>520</v>
      </c>
      <c r="BS5" s="422" t="s">
        <v>714</v>
      </c>
      <c r="BT5" s="422" t="s">
        <v>518</v>
      </c>
      <c r="BU5" s="422" t="s">
        <v>693</v>
      </c>
      <c r="BV5" s="419" t="s">
        <v>516</v>
      </c>
      <c r="BW5" s="421" t="s">
        <v>520</v>
      </c>
      <c r="BX5" s="422" t="s">
        <v>714</v>
      </c>
      <c r="BY5" s="422" t="s">
        <v>518</v>
      </c>
      <c r="BZ5" s="422" t="s">
        <v>693</v>
      </c>
      <c r="CA5" s="419" t="s">
        <v>516</v>
      </c>
      <c r="CB5" s="421" t="s">
        <v>520</v>
      </c>
      <c r="CC5" s="422" t="s">
        <v>714</v>
      </c>
      <c r="CD5" s="422" t="s">
        <v>518</v>
      </c>
      <c r="CE5" s="422" t="s">
        <v>693</v>
      </c>
      <c r="CF5" s="419" t="s">
        <v>516</v>
      </c>
      <c r="CG5" s="421" t="s">
        <v>520</v>
      </c>
      <c r="CH5" s="422" t="s">
        <v>714</v>
      </c>
      <c r="CI5" s="422" t="s">
        <v>518</v>
      </c>
      <c r="CJ5" s="422" t="s">
        <v>693</v>
      </c>
      <c r="CK5" s="419" t="s">
        <v>516</v>
      </c>
      <c r="CL5" s="421" t="s">
        <v>520</v>
      </c>
      <c r="CM5" s="422" t="s">
        <v>714</v>
      </c>
      <c r="CN5" s="422" t="s">
        <v>518</v>
      </c>
      <c r="CO5" s="422" t="s">
        <v>693</v>
      </c>
      <c r="CP5" s="419" t="s">
        <v>516</v>
      </c>
      <c r="CQ5" s="421" t="s">
        <v>520</v>
      </c>
      <c r="CR5" s="422" t="s">
        <v>714</v>
      </c>
      <c r="CS5" s="422" t="s">
        <v>518</v>
      </c>
      <c r="CT5" s="422" t="s">
        <v>693</v>
      </c>
      <c r="CU5" s="419" t="s">
        <v>516</v>
      </c>
      <c r="CV5" s="421" t="s">
        <v>520</v>
      </c>
      <c r="CW5" s="422" t="s">
        <v>714</v>
      </c>
      <c r="CX5" s="422" t="s">
        <v>518</v>
      </c>
      <c r="CY5" s="422" t="s">
        <v>693</v>
      </c>
      <c r="CZ5" s="419" t="s">
        <v>516</v>
      </c>
      <c r="DA5" s="421" t="s">
        <v>520</v>
      </c>
      <c r="DB5" s="422" t="s">
        <v>714</v>
      </c>
      <c r="DC5" s="422" t="s">
        <v>518</v>
      </c>
      <c r="DD5" s="422" t="s">
        <v>693</v>
      </c>
      <c r="DE5" s="419" t="s">
        <v>516</v>
      </c>
      <c r="DF5" s="421" t="s">
        <v>520</v>
      </c>
      <c r="DG5" s="422" t="s">
        <v>714</v>
      </c>
      <c r="DH5" s="422" t="s">
        <v>518</v>
      </c>
      <c r="DI5" s="422" t="s">
        <v>693</v>
      </c>
      <c r="DJ5" s="419" t="s">
        <v>516</v>
      </c>
      <c r="DK5" s="421" t="s">
        <v>520</v>
      </c>
      <c r="DL5" s="422" t="s">
        <v>714</v>
      </c>
      <c r="DM5" s="422" t="s">
        <v>518</v>
      </c>
      <c r="DN5" s="422" t="s">
        <v>693</v>
      </c>
      <c r="DO5" s="423" t="s">
        <v>516</v>
      </c>
      <c r="DP5" s="376" t="s">
        <v>52</v>
      </c>
      <c r="DQ5" s="380" t="s">
        <v>522</v>
      </c>
      <c r="DR5" s="380" t="s">
        <v>67</v>
      </c>
      <c r="DS5" s="380" t="s">
        <v>522</v>
      </c>
      <c r="DT5" s="381" t="s">
        <v>558</v>
      </c>
      <c r="DU5" s="380" t="s">
        <v>522</v>
      </c>
      <c r="DV5" s="381" t="s">
        <v>559</v>
      </c>
      <c r="DW5" s="380" t="s">
        <v>522</v>
      </c>
      <c r="DX5" s="381" t="s">
        <v>560</v>
      </c>
      <c r="DY5" s="380" t="s">
        <v>522</v>
      </c>
      <c r="DZ5" s="381" t="s">
        <v>561</v>
      </c>
      <c r="EA5" s="380" t="s">
        <v>522</v>
      </c>
      <c r="EB5" s="381" t="s">
        <v>562</v>
      </c>
      <c r="EC5" s="380" t="s">
        <v>522</v>
      </c>
      <c r="ED5" s="381" t="s">
        <v>563</v>
      </c>
      <c r="EE5" s="380" t="s">
        <v>522</v>
      </c>
      <c r="EF5" s="382" t="s">
        <v>569</v>
      </c>
      <c r="EG5" s="382" t="s">
        <v>569</v>
      </c>
      <c r="EH5" s="70" t="s">
        <v>706</v>
      </c>
      <c r="EI5" s="70" t="s">
        <v>522</v>
      </c>
      <c r="EJ5" s="70" t="s">
        <v>707</v>
      </c>
      <c r="EK5" s="70" t="s">
        <v>522</v>
      </c>
      <c r="EL5" s="70"/>
      <c r="EM5" s="424" t="s">
        <v>31</v>
      </c>
      <c r="EN5" s="424" t="s">
        <v>573</v>
      </c>
      <c r="EO5" s="424" t="s">
        <v>574</v>
      </c>
      <c r="EP5" s="424" t="s">
        <v>573</v>
      </c>
      <c r="EQ5" s="424" t="s">
        <v>575</v>
      </c>
      <c r="ER5" s="424" t="s">
        <v>573</v>
      </c>
      <c r="ES5" s="424" t="s">
        <v>576</v>
      </c>
      <c r="ET5" s="424" t="s">
        <v>577</v>
      </c>
    </row>
    <row r="6" spans="1:150">
      <c r="A6" s="384">
        <v>1</v>
      </c>
      <c r="B6" s="385">
        <v>2</v>
      </c>
      <c r="C6" s="385"/>
      <c r="D6" s="385">
        <v>3</v>
      </c>
      <c r="E6" s="386">
        <v>4</v>
      </c>
      <c r="F6" s="386">
        <v>5</v>
      </c>
      <c r="G6" s="386">
        <v>6</v>
      </c>
      <c r="H6" s="386">
        <v>5</v>
      </c>
      <c r="I6" s="386"/>
      <c r="J6" s="386">
        <v>6</v>
      </c>
      <c r="K6" s="386">
        <v>7</v>
      </c>
      <c r="L6" s="386">
        <v>8</v>
      </c>
      <c r="M6" s="386"/>
      <c r="N6" s="425">
        <v>9</v>
      </c>
      <c r="O6" s="386">
        <v>10</v>
      </c>
      <c r="P6" s="386"/>
      <c r="Q6" s="386"/>
      <c r="R6" s="386">
        <v>11</v>
      </c>
      <c r="S6" s="386">
        <v>6</v>
      </c>
      <c r="T6" s="386">
        <v>7</v>
      </c>
      <c r="U6" s="386">
        <v>8</v>
      </c>
      <c r="V6" s="386">
        <v>9</v>
      </c>
      <c r="W6" s="386"/>
      <c r="X6" s="386">
        <v>10</v>
      </c>
      <c r="Y6" s="386">
        <v>11</v>
      </c>
      <c r="Z6" s="386">
        <v>12</v>
      </c>
      <c r="AA6" s="386">
        <v>13</v>
      </c>
      <c r="AB6" s="386"/>
      <c r="AC6" s="386">
        <v>14</v>
      </c>
      <c r="AD6" s="386">
        <v>15</v>
      </c>
      <c r="AE6" s="386">
        <v>16</v>
      </c>
      <c r="AF6" s="386">
        <v>17</v>
      </c>
      <c r="AG6" s="386"/>
      <c r="AH6" s="386">
        <v>18</v>
      </c>
      <c r="AI6" s="386">
        <v>19</v>
      </c>
      <c r="AJ6" s="386">
        <v>20</v>
      </c>
      <c r="AK6" s="386">
        <v>21</v>
      </c>
      <c r="AL6" s="386"/>
      <c r="AM6" s="386">
        <v>22</v>
      </c>
      <c r="AN6" s="386">
        <v>19</v>
      </c>
      <c r="AO6" s="386">
        <v>20</v>
      </c>
      <c r="AP6" s="386">
        <v>21</v>
      </c>
      <c r="AQ6" s="386"/>
      <c r="AR6" s="386">
        <v>22</v>
      </c>
      <c r="AS6" s="386">
        <v>19</v>
      </c>
      <c r="AT6" s="386">
        <v>20</v>
      </c>
      <c r="AU6" s="386">
        <v>21</v>
      </c>
      <c r="AV6" s="386"/>
      <c r="AW6" s="386">
        <v>22</v>
      </c>
      <c r="AX6" s="386">
        <v>19</v>
      </c>
      <c r="AY6" s="386">
        <v>20</v>
      </c>
      <c r="AZ6" s="386">
        <v>21</v>
      </c>
      <c r="BA6" s="386"/>
      <c r="BB6" s="386">
        <v>22</v>
      </c>
      <c r="BC6" s="386">
        <v>19</v>
      </c>
      <c r="BD6" s="386">
        <v>20</v>
      </c>
      <c r="BE6" s="386">
        <v>21</v>
      </c>
      <c r="BF6" s="386"/>
      <c r="BG6" s="386">
        <v>22</v>
      </c>
      <c r="BH6" s="386">
        <v>19</v>
      </c>
      <c r="BI6" s="386">
        <v>20</v>
      </c>
      <c r="BJ6" s="386">
        <v>21</v>
      </c>
      <c r="BK6" s="386"/>
      <c r="BL6" s="386">
        <v>22</v>
      </c>
      <c r="BM6" s="386">
        <v>19</v>
      </c>
      <c r="BN6" s="386">
        <v>20</v>
      </c>
      <c r="BO6" s="386">
        <v>21</v>
      </c>
      <c r="BP6" s="386"/>
      <c r="BQ6" s="386">
        <v>22</v>
      </c>
      <c r="BR6" s="386">
        <v>19</v>
      </c>
      <c r="BS6" s="386">
        <v>20</v>
      </c>
      <c r="BT6" s="386">
        <v>21</v>
      </c>
      <c r="BU6" s="386"/>
      <c r="BV6" s="386">
        <v>22</v>
      </c>
      <c r="BW6" s="386">
        <v>19</v>
      </c>
      <c r="BX6" s="386">
        <v>20</v>
      </c>
      <c r="BY6" s="386">
        <v>21</v>
      </c>
      <c r="BZ6" s="386"/>
      <c r="CA6" s="386">
        <v>22</v>
      </c>
      <c r="CB6" s="386">
        <v>19</v>
      </c>
      <c r="CC6" s="386">
        <v>20</v>
      </c>
      <c r="CD6" s="386">
        <v>21</v>
      </c>
      <c r="CE6" s="386"/>
      <c r="CF6" s="386">
        <v>22</v>
      </c>
      <c r="CG6" s="386">
        <v>19</v>
      </c>
      <c r="CH6" s="386">
        <v>20</v>
      </c>
      <c r="CI6" s="386">
        <v>21</v>
      </c>
      <c r="CJ6" s="386"/>
      <c r="CK6" s="386">
        <v>22</v>
      </c>
      <c r="CL6" s="386">
        <v>19</v>
      </c>
      <c r="CM6" s="386">
        <v>20</v>
      </c>
      <c r="CN6" s="386">
        <v>21</v>
      </c>
      <c r="CO6" s="386"/>
      <c r="CP6" s="386">
        <v>22</v>
      </c>
      <c r="CQ6" s="386">
        <v>19</v>
      </c>
      <c r="CR6" s="386">
        <v>20</v>
      </c>
      <c r="CS6" s="386">
        <v>21</v>
      </c>
      <c r="CT6" s="386"/>
      <c r="CU6" s="386">
        <v>22</v>
      </c>
      <c r="CV6" s="386">
        <v>19</v>
      </c>
      <c r="CW6" s="386">
        <v>20</v>
      </c>
      <c r="CX6" s="386">
        <v>21</v>
      </c>
      <c r="CY6" s="386"/>
      <c r="CZ6" s="386">
        <v>22</v>
      </c>
      <c r="DA6" s="386">
        <v>19</v>
      </c>
      <c r="DB6" s="386">
        <v>20</v>
      </c>
      <c r="DC6" s="386">
        <v>21</v>
      </c>
      <c r="DD6" s="386"/>
      <c r="DE6" s="386">
        <v>22</v>
      </c>
      <c r="DF6" s="386">
        <v>19</v>
      </c>
      <c r="DG6" s="386">
        <v>20</v>
      </c>
      <c r="DH6" s="386">
        <v>21</v>
      </c>
      <c r="DI6" s="386"/>
      <c r="DJ6" s="386">
        <v>22</v>
      </c>
      <c r="DK6" s="386">
        <v>19</v>
      </c>
      <c r="DL6" s="386">
        <v>20</v>
      </c>
      <c r="DM6" s="386">
        <v>21</v>
      </c>
      <c r="DN6" s="386"/>
      <c r="DO6" s="388">
        <v>22</v>
      </c>
      <c r="DP6" s="376">
        <v>8</v>
      </c>
      <c r="DQ6" s="389">
        <v>9</v>
      </c>
      <c r="DR6" s="389">
        <v>10</v>
      </c>
      <c r="DS6" s="389">
        <v>11</v>
      </c>
      <c r="DT6" s="389">
        <v>12</v>
      </c>
      <c r="DU6" s="389">
        <v>13</v>
      </c>
      <c r="DV6" s="389">
        <v>14</v>
      </c>
      <c r="DW6" s="389">
        <v>15</v>
      </c>
      <c r="DX6" s="389">
        <v>16</v>
      </c>
      <c r="DY6" s="389">
        <v>17</v>
      </c>
      <c r="DZ6" s="389">
        <v>18</v>
      </c>
      <c r="EA6" s="389">
        <v>19</v>
      </c>
      <c r="EB6" s="389">
        <v>20</v>
      </c>
      <c r="EC6" s="389">
        <v>21</v>
      </c>
      <c r="ED6" s="389">
        <v>22</v>
      </c>
      <c r="EE6" s="389">
        <v>23</v>
      </c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</row>
    <row r="7" spans="1:150" ht="38.25">
      <c r="A7" s="327"/>
      <c r="B7" s="403" t="s">
        <v>746</v>
      </c>
      <c r="C7" s="403"/>
      <c r="D7" s="404"/>
      <c r="E7" s="224" t="s">
        <v>525</v>
      </c>
      <c r="F7" s="224"/>
      <c r="G7" s="224"/>
      <c r="H7" s="224"/>
      <c r="I7" s="405">
        <f t="shared" ref="I7:I9" si="0">SUM(J7-G7/20)</f>
        <v>0</v>
      </c>
      <c r="J7" s="225">
        <f t="shared" ref="J7:J9" si="1">SUM((G7*6*21)/(8*20*100))+(G7/20)</f>
        <v>0</v>
      </c>
      <c r="K7" s="224"/>
      <c r="L7" s="330"/>
      <c r="M7" s="405">
        <f t="shared" ref="M7:M9" si="2">SUM(L7*I7)</f>
        <v>0</v>
      </c>
      <c r="N7" s="225" t="s">
        <v>525</v>
      </c>
      <c r="O7" s="226" t="s">
        <v>525</v>
      </c>
      <c r="P7" s="226"/>
      <c r="Q7" s="226"/>
      <c r="R7" s="225" t="s">
        <v>525</v>
      </c>
      <c r="S7" s="224"/>
      <c r="T7" s="224"/>
      <c r="U7" s="224"/>
      <c r="V7" s="224"/>
      <c r="W7" s="224"/>
      <c r="X7" s="229"/>
      <c r="Y7" s="224"/>
      <c r="Z7" s="224"/>
      <c r="AA7" s="224"/>
      <c r="AB7" s="224"/>
      <c r="AC7" s="229"/>
      <c r="AD7" s="224"/>
      <c r="AE7" s="224"/>
      <c r="AF7" s="224"/>
      <c r="AG7" s="224"/>
      <c r="AH7" s="229"/>
      <c r="AI7" s="224"/>
      <c r="AJ7" s="224"/>
      <c r="AK7" s="224"/>
      <c r="AL7" s="224"/>
      <c r="AM7" s="229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331"/>
      <c r="DP7" s="232"/>
      <c r="DQ7" s="224"/>
      <c r="DR7" s="224"/>
      <c r="DS7" s="224"/>
      <c r="DT7" s="224"/>
      <c r="DU7" s="224"/>
      <c r="DV7" s="226"/>
      <c r="DW7" s="226"/>
      <c r="DX7" s="224"/>
      <c r="DY7" s="224"/>
      <c r="DZ7" s="224"/>
      <c r="EA7" s="224"/>
      <c r="EB7" s="224"/>
      <c r="EC7" s="224"/>
      <c r="ED7" s="224"/>
      <c r="EE7" s="224"/>
      <c r="EF7" s="224"/>
      <c r="EG7" s="224"/>
      <c r="EH7" s="391"/>
      <c r="EI7" s="391"/>
      <c r="EJ7" s="391"/>
      <c r="EK7" s="391"/>
      <c r="EL7" s="11"/>
      <c r="EM7" s="11"/>
      <c r="EN7" s="11"/>
      <c r="EO7" s="11"/>
      <c r="EP7" s="11"/>
      <c r="EQ7" s="11"/>
      <c r="ER7" s="11"/>
      <c r="ES7" s="11"/>
      <c r="ET7" s="11"/>
    </row>
    <row r="8" spans="1:150" ht="115.5">
      <c r="A8" s="406">
        <v>1</v>
      </c>
      <c r="B8" s="406" t="s">
        <v>770</v>
      </c>
      <c r="C8" s="406" t="s">
        <v>771</v>
      </c>
      <c r="D8" s="406" t="s">
        <v>663</v>
      </c>
      <c r="E8" s="409">
        <v>42500</v>
      </c>
      <c r="F8" s="409">
        <v>5000</v>
      </c>
      <c r="G8" s="337">
        <f>SUM(E8:F8)</f>
        <v>47500</v>
      </c>
      <c r="H8" s="224"/>
      <c r="I8" s="405">
        <f t="shared" si="0"/>
        <v>374.0625</v>
      </c>
      <c r="J8" s="225">
        <f t="shared" si="1"/>
        <v>2749.0625</v>
      </c>
      <c r="K8" s="344" t="s">
        <v>772</v>
      </c>
      <c r="L8" s="330">
        <v>1</v>
      </c>
      <c r="M8" s="405">
        <f t="shared" si="2"/>
        <v>374.0625</v>
      </c>
      <c r="N8" s="225">
        <f>SUM(L8*J8)</f>
        <v>2749.0625</v>
      </c>
      <c r="O8" s="226">
        <f>SUM(P8:Q8)</f>
        <v>0</v>
      </c>
      <c r="P8" s="226">
        <f t="shared" ref="P8:R9" si="3">SUM(U8,Z8,AE8,AJ8,AO8,AT8,AY8,BD8,BI8,BN8,BS8,BX8,CC8,CH8,CM8,CR8,CW8,DB8,DG8,DL8)</f>
        <v>0</v>
      </c>
      <c r="Q8" s="226">
        <f t="shared" si="3"/>
        <v>0</v>
      </c>
      <c r="R8" s="226">
        <f t="shared" si="3"/>
        <v>0</v>
      </c>
      <c r="S8" s="426" t="s">
        <v>773</v>
      </c>
      <c r="T8" s="396"/>
      <c r="U8" s="224"/>
      <c r="V8" s="224"/>
      <c r="W8" s="224"/>
      <c r="X8" s="229">
        <f>SUM(U8:V8)</f>
        <v>0</v>
      </c>
      <c r="Y8" s="224"/>
      <c r="Z8" s="224"/>
      <c r="AA8" s="224"/>
      <c r="AB8" s="224"/>
      <c r="AC8" s="229">
        <f>SUM(Z8:AA8)</f>
        <v>0</v>
      </c>
      <c r="AD8" s="396"/>
      <c r="AE8" s="224"/>
      <c r="AF8" s="224"/>
      <c r="AG8" s="224"/>
      <c r="AH8" s="229">
        <f>SUM(AE8:AF8)</f>
        <v>0</v>
      </c>
      <c r="AI8" s="224"/>
      <c r="AJ8" s="224"/>
      <c r="AK8" s="224"/>
      <c r="AL8" s="224"/>
      <c r="AM8" s="229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331"/>
      <c r="DP8" s="232">
        <v>1</v>
      </c>
      <c r="DQ8" s="224">
        <v>47500</v>
      </c>
      <c r="DR8" s="224"/>
      <c r="DS8" s="224"/>
      <c r="DT8" s="224"/>
      <c r="DU8" s="224"/>
      <c r="DV8" s="226">
        <v>1</v>
      </c>
      <c r="DW8" s="226">
        <v>47500</v>
      </c>
      <c r="DX8" s="224"/>
      <c r="DY8" s="224"/>
      <c r="DZ8" s="224"/>
      <c r="EA8" s="224"/>
      <c r="EB8" s="224"/>
      <c r="EC8" s="224"/>
      <c r="ED8" s="224"/>
      <c r="EE8" s="224"/>
      <c r="EF8" s="229">
        <f t="shared" ref="EF8:EG9" si="4">SUM(ED8,EB8,DZ8,DX8,DV8,DT8)</f>
        <v>1</v>
      </c>
      <c r="EG8" s="229">
        <f t="shared" si="4"/>
        <v>47500</v>
      </c>
      <c r="EH8" s="391">
        <v>1</v>
      </c>
      <c r="EI8" s="391">
        <v>47500</v>
      </c>
      <c r="EJ8" s="391"/>
      <c r="EK8" s="391"/>
      <c r="EL8" s="11"/>
      <c r="EM8" s="11"/>
      <c r="EN8" s="11"/>
      <c r="EO8" s="11"/>
      <c r="EP8" s="11"/>
      <c r="EQ8" s="11"/>
      <c r="ER8" s="11"/>
      <c r="ES8" s="11"/>
      <c r="ET8" s="11"/>
    </row>
    <row r="9" spans="1:150" ht="110.25">
      <c r="A9" s="406">
        <v>2</v>
      </c>
      <c r="B9" s="408" t="s">
        <v>774</v>
      </c>
      <c r="C9" s="408" t="s">
        <v>775</v>
      </c>
      <c r="D9" s="406" t="s">
        <v>776</v>
      </c>
      <c r="E9" s="409">
        <v>42500</v>
      </c>
      <c r="F9" s="409">
        <v>5000</v>
      </c>
      <c r="G9" s="337">
        <f>SUM(E9:F9)</f>
        <v>47500</v>
      </c>
      <c r="H9" s="224"/>
      <c r="I9" s="405">
        <f t="shared" si="0"/>
        <v>374.0625</v>
      </c>
      <c r="J9" s="225">
        <f t="shared" si="1"/>
        <v>2749.0625</v>
      </c>
      <c r="K9" s="344" t="s">
        <v>777</v>
      </c>
      <c r="L9" s="330">
        <v>0</v>
      </c>
      <c r="M9" s="405">
        <f t="shared" si="2"/>
        <v>0</v>
      </c>
      <c r="N9" s="225">
        <f>SUM(L9*J9)</f>
        <v>0</v>
      </c>
      <c r="O9" s="226">
        <f>SUM(P9:Q9)</f>
        <v>0</v>
      </c>
      <c r="P9" s="226">
        <f t="shared" si="3"/>
        <v>0</v>
      </c>
      <c r="Q9" s="226">
        <f t="shared" si="3"/>
        <v>0</v>
      </c>
      <c r="R9" s="226">
        <f t="shared" si="3"/>
        <v>0</v>
      </c>
      <c r="S9" s="426">
        <v>40401</v>
      </c>
      <c r="T9" s="396"/>
      <c r="U9" s="224"/>
      <c r="V9" s="224"/>
      <c r="W9" s="224"/>
      <c r="X9" s="229">
        <f>SUM(U9:V9)</f>
        <v>0</v>
      </c>
      <c r="Y9" s="224"/>
      <c r="Z9" s="224"/>
      <c r="AA9" s="224"/>
      <c r="AB9" s="224"/>
      <c r="AC9" s="229">
        <f>SUM(Z9:AA9)</f>
        <v>0</v>
      </c>
      <c r="AD9" s="396"/>
      <c r="AE9" s="224"/>
      <c r="AF9" s="224"/>
      <c r="AG9" s="224"/>
      <c r="AH9" s="229"/>
      <c r="AI9" s="224"/>
      <c r="AJ9" s="224"/>
      <c r="AK9" s="224"/>
      <c r="AL9" s="224"/>
      <c r="AM9" s="229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331"/>
      <c r="DP9" s="232">
        <v>1</v>
      </c>
      <c r="DQ9" s="224">
        <v>47500</v>
      </c>
      <c r="DR9" s="224"/>
      <c r="DS9" s="224"/>
      <c r="DT9" s="224"/>
      <c r="DU9" s="224"/>
      <c r="DV9" s="226">
        <v>1</v>
      </c>
      <c r="DW9" s="226">
        <v>47500</v>
      </c>
      <c r="DX9" s="224"/>
      <c r="DY9" s="224"/>
      <c r="DZ9" s="224"/>
      <c r="EA9" s="224"/>
      <c r="EB9" s="224"/>
      <c r="EC9" s="224"/>
      <c r="ED9" s="224"/>
      <c r="EE9" s="224"/>
      <c r="EF9" s="229">
        <f t="shared" si="4"/>
        <v>1</v>
      </c>
      <c r="EG9" s="229">
        <f t="shared" si="4"/>
        <v>47500</v>
      </c>
      <c r="EH9" s="391"/>
      <c r="EI9" s="391"/>
      <c r="EJ9" s="391">
        <v>1</v>
      </c>
      <c r="EK9" s="391">
        <v>47500</v>
      </c>
      <c r="EL9" s="11"/>
      <c r="EM9" s="11"/>
      <c r="EN9" s="11"/>
      <c r="EO9" s="11"/>
      <c r="EP9" s="11"/>
      <c r="EQ9" s="11"/>
      <c r="ER9" s="11"/>
      <c r="ES9" s="11"/>
      <c r="ET9" s="11"/>
    </row>
    <row r="10" spans="1:150">
      <c r="A10" s="327"/>
      <c r="B10" s="403" t="s">
        <v>516</v>
      </c>
      <c r="C10" s="403"/>
      <c r="D10" s="404"/>
      <c r="E10" s="254">
        <f>SUM(E8:E9)</f>
        <v>85000</v>
      </c>
      <c r="F10" s="254">
        <f>SUM(F8:F9)</f>
        <v>10000</v>
      </c>
      <c r="G10" s="254">
        <f>SUM(G8:G9)</f>
        <v>95000</v>
      </c>
      <c r="H10" s="254"/>
      <c r="I10" s="254">
        <f>SUM(I8:I9)</f>
        <v>748.125</v>
      </c>
      <c r="J10" s="254">
        <f>SUM(J8:J9)</f>
        <v>5498.125</v>
      </c>
      <c r="K10" s="254"/>
      <c r="L10" s="354"/>
      <c r="M10" s="253">
        <f t="shared" ref="M10:AR10" si="5">SUM(M8:M9)</f>
        <v>374.0625</v>
      </c>
      <c r="N10" s="253">
        <f t="shared" si="5"/>
        <v>2749.0625</v>
      </c>
      <c r="O10" s="254">
        <f t="shared" si="5"/>
        <v>0</v>
      </c>
      <c r="P10" s="254">
        <f t="shared" si="5"/>
        <v>0</v>
      </c>
      <c r="Q10" s="254">
        <f t="shared" si="5"/>
        <v>0</v>
      </c>
      <c r="R10" s="254">
        <f t="shared" si="5"/>
        <v>0</v>
      </c>
      <c r="S10" s="254">
        <f t="shared" si="5"/>
        <v>40401</v>
      </c>
      <c r="T10" s="254">
        <f t="shared" si="5"/>
        <v>0</v>
      </c>
      <c r="U10" s="254">
        <f t="shared" si="5"/>
        <v>0</v>
      </c>
      <c r="V10" s="254">
        <f t="shared" si="5"/>
        <v>0</v>
      </c>
      <c r="W10" s="254">
        <f t="shared" si="5"/>
        <v>0</v>
      </c>
      <c r="X10" s="254">
        <f t="shared" si="5"/>
        <v>0</v>
      </c>
      <c r="Y10" s="254">
        <f t="shared" si="5"/>
        <v>0</v>
      </c>
      <c r="Z10" s="254">
        <f t="shared" si="5"/>
        <v>0</v>
      </c>
      <c r="AA10" s="254">
        <f t="shared" si="5"/>
        <v>0</v>
      </c>
      <c r="AB10" s="254">
        <f t="shared" si="5"/>
        <v>0</v>
      </c>
      <c r="AC10" s="254">
        <f t="shared" si="5"/>
        <v>0</v>
      </c>
      <c r="AD10" s="254">
        <f t="shared" si="5"/>
        <v>0</v>
      </c>
      <c r="AE10" s="254">
        <f t="shared" si="5"/>
        <v>0</v>
      </c>
      <c r="AF10" s="254">
        <f t="shared" si="5"/>
        <v>0</v>
      </c>
      <c r="AG10" s="254">
        <f t="shared" si="5"/>
        <v>0</v>
      </c>
      <c r="AH10" s="254">
        <f t="shared" si="5"/>
        <v>0</v>
      </c>
      <c r="AI10" s="254">
        <f t="shared" si="5"/>
        <v>0</v>
      </c>
      <c r="AJ10" s="254">
        <f t="shared" si="5"/>
        <v>0</v>
      </c>
      <c r="AK10" s="254">
        <f t="shared" si="5"/>
        <v>0</v>
      </c>
      <c r="AL10" s="254">
        <f t="shared" si="5"/>
        <v>0</v>
      </c>
      <c r="AM10" s="254">
        <f t="shared" si="5"/>
        <v>0</v>
      </c>
      <c r="AN10" s="254">
        <f t="shared" si="5"/>
        <v>0</v>
      </c>
      <c r="AO10" s="254">
        <f t="shared" si="5"/>
        <v>0</v>
      </c>
      <c r="AP10" s="254">
        <f t="shared" si="5"/>
        <v>0</v>
      </c>
      <c r="AQ10" s="254">
        <f t="shared" si="5"/>
        <v>0</v>
      </c>
      <c r="AR10" s="254">
        <f t="shared" si="5"/>
        <v>0</v>
      </c>
      <c r="AS10" s="254">
        <f t="shared" ref="AS10:BX10" si="6">SUM(AS8:AS9)</f>
        <v>0</v>
      </c>
      <c r="AT10" s="254">
        <f t="shared" si="6"/>
        <v>0</v>
      </c>
      <c r="AU10" s="254">
        <f t="shared" si="6"/>
        <v>0</v>
      </c>
      <c r="AV10" s="254">
        <f t="shared" si="6"/>
        <v>0</v>
      </c>
      <c r="AW10" s="254">
        <f t="shared" si="6"/>
        <v>0</v>
      </c>
      <c r="AX10" s="254">
        <f t="shared" si="6"/>
        <v>0</v>
      </c>
      <c r="AY10" s="254">
        <f t="shared" si="6"/>
        <v>0</v>
      </c>
      <c r="AZ10" s="254">
        <f t="shared" si="6"/>
        <v>0</v>
      </c>
      <c r="BA10" s="254">
        <f t="shared" si="6"/>
        <v>0</v>
      </c>
      <c r="BB10" s="254">
        <f t="shared" si="6"/>
        <v>0</v>
      </c>
      <c r="BC10" s="254">
        <f t="shared" si="6"/>
        <v>0</v>
      </c>
      <c r="BD10" s="254">
        <f t="shared" si="6"/>
        <v>0</v>
      </c>
      <c r="BE10" s="254">
        <f t="shared" si="6"/>
        <v>0</v>
      </c>
      <c r="BF10" s="254">
        <f t="shared" si="6"/>
        <v>0</v>
      </c>
      <c r="BG10" s="254">
        <f t="shared" si="6"/>
        <v>0</v>
      </c>
      <c r="BH10" s="254">
        <f t="shared" si="6"/>
        <v>0</v>
      </c>
      <c r="BI10" s="254">
        <f t="shared" si="6"/>
        <v>0</v>
      </c>
      <c r="BJ10" s="254">
        <f t="shared" si="6"/>
        <v>0</v>
      </c>
      <c r="BK10" s="254">
        <f t="shared" si="6"/>
        <v>0</v>
      </c>
      <c r="BL10" s="254">
        <f t="shared" si="6"/>
        <v>0</v>
      </c>
      <c r="BM10" s="254">
        <f t="shared" si="6"/>
        <v>0</v>
      </c>
      <c r="BN10" s="254">
        <f t="shared" si="6"/>
        <v>0</v>
      </c>
      <c r="BO10" s="254">
        <f t="shared" si="6"/>
        <v>0</v>
      </c>
      <c r="BP10" s="254">
        <f t="shared" si="6"/>
        <v>0</v>
      </c>
      <c r="BQ10" s="254">
        <f t="shared" si="6"/>
        <v>0</v>
      </c>
      <c r="BR10" s="254">
        <f t="shared" si="6"/>
        <v>0</v>
      </c>
      <c r="BS10" s="254">
        <f t="shared" si="6"/>
        <v>0</v>
      </c>
      <c r="BT10" s="254">
        <f t="shared" si="6"/>
        <v>0</v>
      </c>
      <c r="BU10" s="254">
        <f t="shared" si="6"/>
        <v>0</v>
      </c>
      <c r="BV10" s="254">
        <f t="shared" si="6"/>
        <v>0</v>
      </c>
      <c r="BW10" s="254">
        <f t="shared" si="6"/>
        <v>0</v>
      </c>
      <c r="BX10" s="254">
        <f t="shared" si="6"/>
        <v>0</v>
      </c>
      <c r="BY10" s="254">
        <f t="shared" ref="BY10:DD10" si="7">SUM(BY8:BY9)</f>
        <v>0</v>
      </c>
      <c r="BZ10" s="254">
        <f t="shared" si="7"/>
        <v>0</v>
      </c>
      <c r="CA10" s="254">
        <f t="shared" si="7"/>
        <v>0</v>
      </c>
      <c r="CB10" s="254">
        <f t="shared" si="7"/>
        <v>0</v>
      </c>
      <c r="CC10" s="254">
        <f t="shared" si="7"/>
        <v>0</v>
      </c>
      <c r="CD10" s="254">
        <f t="shared" si="7"/>
        <v>0</v>
      </c>
      <c r="CE10" s="254">
        <f t="shared" si="7"/>
        <v>0</v>
      </c>
      <c r="CF10" s="254">
        <f t="shared" si="7"/>
        <v>0</v>
      </c>
      <c r="CG10" s="254">
        <f t="shared" si="7"/>
        <v>0</v>
      </c>
      <c r="CH10" s="254">
        <f t="shared" si="7"/>
        <v>0</v>
      </c>
      <c r="CI10" s="254">
        <f t="shared" si="7"/>
        <v>0</v>
      </c>
      <c r="CJ10" s="254">
        <f t="shared" si="7"/>
        <v>0</v>
      </c>
      <c r="CK10" s="254">
        <f t="shared" si="7"/>
        <v>0</v>
      </c>
      <c r="CL10" s="254">
        <f t="shared" si="7"/>
        <v>0</v>
      </c>
      <c r="CM10" s="254">
        <f t="shared" si="7"/>
        <v>0</v>
      </c>
      <c r="CN10" s="254">
        <f t="shared" si="7"/>
        <v>0</v>
      </c>
      <c r="CO10" s="254">
        <f t="shared" si="7"/>
        <v>0</v>
      </c>
      <c r="CP10" s="254">
        <f t="shared" si="7"/>
        <v>0</v>
      </c>
      <c r="CQ10" s="254">
        <f t="shared" si="7"/>
        <v>0</v>
      </c>
      <c r="CR10" s="254">
        <f t="shared" si="7"/>
        <v>0</v>
      </c>
      <c r="CS10" s="254">
        <f t="shared" si="7"/>
        <v>0</v>
      </c>
      <c r="CT10" s="254">
        <f t="shared" si="7"/>
        <v>0</v>
      </c>
      <c r="CU10" s="254">
        <f t="shared" si="7"/>
        <v>0</v>
      </c>
      <c r="CV10" s="254">
        <f t="shared" si="7"/>
        <v>0</v>
      </c>
      <c r="CW10" s="254">
        <f t="shared" si="7"/>
        <v>0</v>
      </c>
      <c r="CX10" s="254">
        <f t="shared" si="7"/>
        <v>0</v>
      </c>
      <c r="CY10" s="254">
        <f t="shared" si="7"/>
        <v>0</v>
      </c>
      <c r="CZ10" s="254">
        <f t="shared" si="7"/>
        <v>0</v>
      </c>
      <c r="DA10" s="254">
        <f t="shared" si="7"/>
        <v>0</v>
      </c>
      <c r="DB10" s="254">
        <f t="shared" si="7"/>
        <v>0</v>
      </c>
      <c r="DC10" s="254">
        <f t="shared" si="7"/>
        <v>0</v>
      </c>
      <c r="DD10" s="254">
        <f t="shared" si="7"/>
        <v>0</v>
      </c>
      <c r="DE10" s="254">
        <f t="shared" ref="DE10:EJ10" si="8">SUM(DE8:DE9)</f>
        <v>0</v>
      </c>
      <c r="DF10" s="254">
        <f t="shared" si="8"/>
        <v>0</v>
      </c>
      <c r="DG10" s="254">
        <f t="shared" si="8"/>
        <v>0</v>
      </c>
      <c r="DH10" s="254">
        <f t="shared" si="8"/>
        <v>0</v>
      </c>
      <c r="DI10" s="254">
        <f t="shared" si="8"/>
        <v>0</v>
      </c>
      <c r="DJ10" s="254">
        <f t="shared" si="8"/>
        <v>0</v>
      </c>
      <c r="DK10" s="254">
        <f t="shared" si="8"/>
        <v>0</v>
      </c>
      <c r="DL10" s="254">
        <f t="shared" si="8"/>
        <v>0</v>
      </c>
      <c r="DM10" s="254">
        <f t="shared" si="8"/>
        <v>0</v>
      </c>
      <c r="DN10" s="254">
        <f t="shared" si="8"/>
        <v>0</v>
      </c>
      <c r="DO10" s="315">
        <f t="shared" si="8"/>
        <v>0</v>
      </c>
      <c r="DP10" s="349">
        <f t="shared" si="8"/>
        <v>2</v>
      </c>
      <c r="DQ10" s="254">
        <f t="shared" si="8"/>
        <v>95000</v>
      </c>
      <c r="DR10" s="254">
        <f t="shared" si="8"/>
        <v>0</v>
      </c>
      <c r="DS10" s="254">
        <f t="shared" si="8"/>
        <v>0</v>
      </c>
      <c r="DT10" s="254">
        <f t="shared" si="8"/>
        <v>0</v>
      </c>
      <c r="DU10" s="254">
        <f t="shared" si="8"/>
        <v>0</v>
      </c>
      <c r="DV10" s="254">
        <f t="shared" si="8"/>
        <v>2</v>
      </c>
      <c r="DW10" s="254">
        <f t="shared" si="8"/>
        <v>95000</v>
      </c>
      <c r="DX10" s="254">
        <f t="shared" si="8"/>
        <v>0</v>
      </c>
      <c r="DY10" s="254">
        <f t="shared" si="8"/>
        <v>0</v>
      </c>
      <c r="DZ10" s="254">
        <f t="shared" si="8"/>
        <v>0</v>
      </c>
      <c r="EA10" s="254">
        <f t="shared" si="8"/>
        <v>0</v>
      </c>
      <c r="EB10" s="254">
        <f t="shared" si="8"/>
        <v>0</v>
      </c>
      <c r="EC10" s="254">
        <f t="shared" si="8"/>
        <v>0</v>
      </c>
      <c r="ED10" s="254">
        <f t="shared" si="8"/>
        <v>0</v>
      </c>
      <c r="EE10" s="254">
        <f t="shared" si="8"/>
        <v>0</v>
      </c>
      <c r="EF10" s="254">
        <f t="shared" si="8"/>
        <v>2</v>
      </c>
      <c r="EG10" s="254">
        <f t="shared" si="8"/>
        <v>95000</v>
      </c>
      <c r="EH10" s="254">
        <f t="shared" si="8"/>
        <v>1</v>
      </c>
      <c r="EI10" s="254">
        <f t="shared" si="8"/>
        <v>47500</v>
      </c>
      <c r="EJ10" s="254">
        <f t="shared" si="8"/>
        <v>1</v>
      </c>
      <c r="EK10" s="254">
        <f t="shared" ref="EK10" si="9">SUM(EK8:EK9)</f>
        <v>47500</v>
      </c>
      <c r="EL10" s="11"/>
      <c r="EM10" s="11"/>
      <c r="EN10" s="11"/>
      <c r="EO10" s="11"/>
      <c r="EP10" s="11"/>
      <c r="EQ10" s="11"/>
      <c r="ER10" s="11"/>
      <c r="ES10" s="11"/>
      <c r="ET10" s="11"/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2002-03</vt:lpstr>
      <vt:lpstr>2003-04</vt:lpstr>
      <vt:lpstr>2004-05</vt:lpstr>
      <vt:lpstr>2005-06</vt:lpstr>
      <vt:lpstr>2006-07</vt:lpstr>
      <vt:lpstr>2007-08</vt:lpstr>
      <vt:lpstr>2008-09</vt:lpstr>
      <vt:lpstr>2009-10</vt:lpstr>
      <vt:lpstr>2010-11</vt:lpstr>
      <vt:lpstr>11-12</vt:lpstr>
      <vt:lpstr>12-13</vt:lpstr>
      <vt:lpstr>12-13 Term</vt:lpstr>
      <vt:lpstr>12-13 Edu</vt:lpstr>
      <vt:lpstr>13-14 Term</vt:lpstr>
      <vt:lpstr>13-14 Edu</vt:lpstr>
      <vt:lpstr>14-15 Term</vt:lpstr>
      <vt:lpstr>14-15 Edu</vt:lpstr>
      <vt:lpstr>15-16 Term</vt:lpstr>
      <vt:lpstr>15-16 Edu</vt:lpstr>
      <vt:lpstr>16-17 Term</vt:lpstr>
      <vt:lpstr>16-17 Edu</vt:lpstr>
      <vt:lpstr>17-18 Term</vt:lpstr>
      <vt:lpstr>30% of 90% Term 17-18</vt:lpstr>
      <vt:lpstr>17-18 Edu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2019-06-04T09:45:32Z</dcterms:modified>
</cp:coreProperties>
</file>